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<sst xmlns="http://schemas.openxmlformats.org/spreadsheetml/2006/main" count="353" uniqueCount="132">
  <si>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</si>
  <si>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</si>
  <si>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</si>
  <si>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</si>
  <si>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</si>
  <si>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</si>
  <si>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</si>
  <si>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</si>
  <si>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</si>
  <si>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</si>
  <si>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</si>
  <si>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</si>
  <si>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</si>
  <si>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</si>
  <si>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</si>
  <si>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</si>
  <si>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</si>
  <si>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</si>
  <si>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</si>
  <si>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</si>
  <si>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</si>
  <si>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</si>
  <si>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</si>
  <si>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</si>
  <si>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</si>
  <si>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</si>
  <si>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</si>
  <si>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</si>
  <si>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</si>
  <si>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</si>
  <si>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</si>
  <si>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</si>
  <si>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</si>
  <si>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</si>
  <si>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</si>
  <si>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</si>
  <si>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</si>
  <si>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</si>
  <si>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</si>
  <si>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</si>
  <si>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</si>
  <si>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</si>
  <si>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</si>
  <si>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</si>
  <si>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</si>
  <si>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</si>
  <si>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</si>
  <si>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</si>
  <si>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</si>
  <si>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</si>
  <si>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</si>
  <si>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</si>
  <si>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</si>
  <si>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</si>
  <si>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</si>
  <si>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</si>
  <si>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</si>
  <si>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</si>
  <si>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</si>
  <si>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</si>
  <si>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</si>
  <si>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</si>
  <si>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</si>
  <si>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</si>
  <si>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</si>
  <si>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</si>
  <si>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</si>
  <si>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</si>
  <si>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</si>
  <si>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</si>
  <si>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</si>
  <si>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</si>
  <si>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</si>
  <si>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</si>
  <si>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</si>
  <si>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</si>
  <si>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</si>
  <si>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</si>
  <si>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</si>
  <si>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</si>
  <si>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</si>
  <si>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</si>
  <si>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</si>
  <si>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</si>
  <si>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</si>
  <si>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</si>
  <si>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</si>
  <si>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</si>
  <si>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</si>
  <si>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</si>
  <si>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</si>
  <si>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</si>
  <si>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</si>
  <si>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</si>
  <si>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</si>
  <si>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</si>
  <si>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</si>
  <si>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</si>
  <si>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</si>
  <si>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</si>
  <si>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</si>
  <si>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</si>
  <si>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</si>
  <si>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</si>
  <si>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</si>
  <si>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</si>
  <si>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</si>
  <si>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</si>
  <si>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</si>
  <si>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</si>
  <si>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</si>
  <si>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</si>
  <si>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</si>
  <si>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</si>
  <si>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</si>
  <si>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</si>
  <si>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</si>
  <si>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</si>
  <si>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</si>
  <si>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</si>
  <si>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</si>
  <si>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</si>
  <si>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</si>
  <si>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</si>
  <si>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</si>
  <si>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Налог, взимаемый в связи с патентной системы н/о</t>
  </si>
  <si>
    <t>182 105 04 000 01 0000 110</t>
  </si>
  <si>
    <t>налог, взимаемый в связи с применением патентной системы н/о</t>
  </si>
  <si>
    <t>об исполнении бюджетов поселений на 1ноября 2016 г.</t>
  </si>
  <si>
    <t>на 1 ноября</t>
  </si>
  <si>
    <t>на 1 ноября 2016 года</t>
  </si>
  <si>
    <t>исполнено на 1 ноября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</si>
</sst>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6" fontId="0" fillId="0" borderId="15" xfId="0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 horizontal="right"/>
    </xf>
    <xf numFmtId="165" fontId="5" fillId="0" borderId="11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консолидированный 01.04.2016"/>
      <sheetName val="консолидированный 01.05.2016"/>
      <sheetName val="консолидированный 01.06.2016"/>
      <sheetName val="консолидированный 01.07.2016"/>
      <sheetName val="консолидированный 01.08.2016"/>
      <sheetName val="консолидированный 01.09.2016"/>
      <sheetName val="консолидированный 01.10.2016"/>
      <sheetName val="консолидированный 01.11.2016"/>
      <sheetName val="районный 01.02.2016"/>
      <sheetName val="районный 01.03.2016"/>
      <sheetName val="районный 01.04.2016"/>
      <sheetName val="районный 01.05.2016"/>
      <sheetName val="районный 01.06.2016"/>
      <sheetName val="районный 01.07.2016"/>
      <sheetName val="районный 01.08.2016"/>
      <sheetName val="районный 01.09.2016"/>
      <sheetName val="районный 01.10.2016"/>
      <sheetName val="районный 01.11.2016"/>
      <sheetName val="поселения 01.02.2016"/>
      <sheetName val="поселения 01.03.2016"/>
      <sheetName val="поселения 01.04.2016"/>
      <sheetName val="поселения 01.05.2016 "/>
      <sheetName val="поселения 01.06.2016"/>
      <sheetName val="поселения 01.07.2016"/>
      <sheetName val="поселения 01.08.2016"/>
      <sheetName val="поселения 01.09.2016"/>
      <sheetName val="поселения 01.10.2016"/>
      <sheetName val="поселения 01.11.201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2">
      <selection activeCell="E36" sqref="E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130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131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2">
        <v>113506.3</v>
      </c>
      <c r="D5" s="82">
        <v>113506.3</v>
      </c>
      <c r="E5" s="82">
        <v>91008.5</v>
      </c>
      <c r="F5" s="95">
        <f>E5/C5</f>
        <v>0.8017924996233688</v>
      </c>
      <c r="G5" s="95">
        <f>E5/D5</f>
        <v>0.8017924996233688</v>
      </c>
    </row>
    <row r="6" spans="1:7" ht="15.75" outlineLevel="1">
      <c r="A6" s="39" t="s">
        <v>81</v>
      </c>
      <c r="B6" s="45" t="s">
        <v>82</v>
      </c>
      <c r="C6" s="82">
        <v>10356.1</v>
      </c>
      <c r="D6" s="82">
        <v>10450.1</v>
      </c>
      <c r="E6" s="82">
        <v>11000.7</v>
      </c>
      <c r="F6" s="95">
        <f>E6/C6</f>
        <v>1.0622435086567337</v>
      </c>
      <c r="G6" s="95">
        <f>E6/D6</f>
        <v>1.0526884910192247</v>
      </c>
    </row>
    <row r="7" spans="1:7" ht="15.75" outlineLevel="1">
      <c r="A7" s="39" t="s">
        <v>6</v>
      </c>
      <c r="B7" s="45" t="s">
        <v>7</v>
      </c>
      <c r="C7" s="82">
        <v>6969.8</v>
      </c>
      <c r="D7" s="82">
        <v>6969.8</v>
      </c>
      <c r="E7" s="82">
        <v>5642.2</v>
      </c>
      <c r="F7" s="95">
        <f>E7/C7</f>
        <v>0.8095210766449539</v>
      </c>
      <c r="G7" s="95">
        <f>E7/D7</f>
        <v>0.8095210766449539</v>
      </c>
    </row>
    <row r="8" spans="1:7" ht="15.75" outlineLevel="1">
      <c r="A8" s="39" t="s">
        <v>8</v>
      </c>
      <c r="B8" s="45" t="s">
        <v>9</v>
      </c>
      <c r="C8" s="82">
        <v>13.4</v>
      </c>
      <c r="D8" s="82">
        <v>29.7</v>
      </c>
      <c r="E8" s="82">
        <v>47.4</v>
      </c>
      <c r="F8" s="79" t="s">
        <v>16</v>
      </c>
      <c r="G8" s="95">
        <f>E8/D8</f>
        <v>1.595959595959596</v>
      </c>
    </row>
    <row r="9" spans="1:7" ht="47.25" outlineLevel="1">
      <c r="A9" s="39" t="s">
        <v>126</v>
      </c>
      <c r="B9" s="45" t="s">
        <v>127</v>
      </c>
      <c r="C9" s="82"/>
      <c r="D9" s="82"/>
      <c r="E9" s="82">
        <v>12.8</v>
      </c>
      <c r="F9" s="95"/>
      <c r="G9" s="95"/>
    </row>
    <row r="10" spans="1:7" ht="15.75" outlineLevel="1">
      <c r="A10" s="39" t="s">
        <v>10</v>
      </c>
      <c r="B10" s="45" t="s">
        <v>70</v>
      </c>
      <c r="C10" s="82">
        <v>1438.7</v>
      </c>
      <c r="D10" s="82">
        <v>1438.7</v>
      </c>
      <c r="E10" s="82">
        <v>499.2</v>
      </c>
      <c r="F10" s="95">
        <f>E10/C10</f>
        <v>0.34697991242093557</v>
      </c>
      <c r="G10" s="95">
        <f>E10/D10</f>
        <v>0.34697991242093557</v>
      </c>
    </row>
    <row r="11" spans="1:7" ht="15.75" outlineLevel="1">
      <c r="A11" s="39" t="s">
        <v>102</v>
      </c>
      <c r="B11" s="45" t="s">
        <v>98</v>
      </c>
      <c r="C11" s="82">
        <v>4110.8</v>
      </c>
      <c r="D11" s="82">
        <v>4110.8</v>
      </c>
      <c r="E11" s="82">
        <v>3831.5</v>
      </c>
      <c r="F11" s="95">
        <f>E11/C11</f>
        <v>0.9320570205312834</v>
      </c>
      <c r="G11" s="95">
        <f>E11/D11</f>
        <v>0.9320570205312834</v>
      </c>
    </row>
    <row r="12" spans="1:7" ht="15.75" outlineLevel="1">
      <c r="A12" s="39" t="s">
        <v>102</v>
      </c>
      <c r="B12" s="45" t="s">
        <v>99</v>
      </c>
      <c r="C12" s="82">
        <v>4889</v>
      </c>
      <c r="D12" s="82">
        <v>4889</v>
      </c>
      <c r="E12" s="82">
        <v>1244.1</v>
      </c>
      <c r="F12" s="95">
        <f>E12/C12</f>
        <v>0.2544692166087134</v>
      </c>
      <c r="G12" s="95">
        <f>E12/D12</f>
        <v>0.2544692166087134</v>
      </c>
    </row>
    <row r="13" spans="1:249" s="47" customFormat="1" ht="15.75" outlineLevel="1">
      <c r="A13" s="39" t="s">
        <v>12</v>
      </c>
      <c r="B13" s="45" t="s">
        <v>13</v>
      </c>
      <c r="C13" s="82">
        <v>1779.4</v>
      </c>
      <c r="D13" s="82">
        <v>1901.6</v>
      </c>
      <c r="E13" s="82">
        <v>1467.2</v>
      </c>
      <c r="F13" s="95">
        <f>E13/C13</f>
        <v>0.8245476003147129</v>
      </c>
      <c r="G13" s="95">
        <f>E13/D13</f>
        <v>0.7715607909129155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39" t="s">
        <v>14</v>
      </c>
      <c r="B14" s="45" t="s">
        <v>15</v>
      </c>
      <c r="C14" s="82"/>
      <c r="D14" s="82"/>
      <c r="E14" s="82"/>
      <c r="F14" s="95"/>
      <c r="G14" s="9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ht="15.75" outlineLevel="1">
      <c r="A15" s="101" t="s">
        <v>17</v>
      </c>
      <c r="B15" s="101"/>
      <c r="C15" s="50">
        <f>SUM(C5:C14)</f>
        <v>143063.5</v>
      </c>
      <c r="D15" s="50">
        <f>SUM(D5:D14)</f>
        <v>143296</v>
      </c>
      <c r="E15" s="50">
        <f>SUM(E5:E14)</f>
        <v>114753.59999999999</v>
      </c>
      <c r="F15" s="43">
        <f>E15/C15</f>
        <v>0.802116542654136</v>
      </c>
      <c r="G15" s="43">
        <f>E15/D15</f>
        <v>0.8008150960250111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7" ht="15.75" outlineLevel="1">
      <c r="A16" s="39" t="s">
        <v>76</v>
      </c>
      <c r="B16" s="40" t="s">
        <v>18</v>
      </c>
      <c r="C16" s="82">
        <v>4593.1</v>
      </c>
      <c r="D16" s="82">
        <v>4593.1</v>
      </c>
      <c r="E16" s="82">
        <v>3703.4</v>
      </c>
      <c r="F16" s="95">
        <f>E16/C16</f>
        <v>0.8062964011234243</v>
      </c>
      <c r="G16" s="95">
        <f>E16/D16</f>
        <v>0.8062964011234243</v>
      </c>
    </row>
    <row r="17" spans="1:7" ht="15.75" outlineLevel="1">
      <c r="A17" s="39" t="s">
        <v>85</v>
      </c>
      <c r="B17" s="40" t="s">
        <v>18</v>
      </c>
      <c r="C17" s="82">
        <v>306.1</v>
      </c>
      <c r="D17" s="82">
        <v>306.1</v>
      </c>
      <c r="E17" s="82">
        <v>319.3</v>
      </c>
      <c r="F17" s="95">
        <f>E17/C17</f>
        <v>1.0431231623652402</v>
      </c>
      <c r="G17" s="95">
        <f>E17/D17</f>
        <v>1.0431231623652402</v>
      </c>
    </row>
    <row r="18" spans="1:7" ht="31.5" outlineLevel="1">
      <c r="A18" s="39" t="s">
        <v>67</v>
      </c>
      <c r="B18" s="45" t="s">
        <v>19</v>
      </c>
      <c r="C18" s="82">
        <v>1430.1</v>
      </c>
      <c r="D18" s="82">
        <v>1430.1</v>
      </c>
      <c r="E18" s="82">
        <v>1630.8</v>
      </c>
      <c r="F18" s="95">
        <f>E18/C18</f>
        <v>1.1403398363750787</v>
      </c>
      <c r="G18" s="95">
        <f>E18/D18</f>
        <v>1.1403398363750787</v>
      </c>
    </row>
    <row r="19" spans="1:7" ht="31.5" outlineLevel="1">
      <c r="A19" s="39" t="s">
        <v>73</v>
      </c>
      <c r="B19" s="45" t="s">
        <v>74</v>
      </c>
      <c r="C19" s="82">
        <v>23</v>
      </c>
      <c r="D19" s="82">
        <v>23</v>
      </c>
      <c r="E19" s="82">
        <v>8.8</v>
      </c>
      <c r="F19" s="95">
        <f>E19/C19</f>
        <v>0.3826086956521739</v>
      </c>
      <c r="G19" s="95">
        <f>E19/D19</f>
        <v>0.3826086956521739</v>
      </c>
    </row>
    <row r="20" spans="1:7" ht="31.5" outlineLevel="1">
      <c r="A20" s="39" t="s">
        <v>66</v>
      </c>
      <c r="B20" s="45" t="s">
        <v>20</v>
      </c>
      <c r="C20" s="82">
        <v>120</v>
      </c>
      <c r="D20" s="82">
        <v>120</v>
      </c>
      <c r="E20" s="82">
        <v>200.6</v>
      </c>
      <c r="F20" s="95">
        <f>E20/C20</f>
        <v>1.6716666666666666</v>
      </c>
      <c r="G20" s="95">
        <f>E20/D20</f>
        <v>1.6716666666666666</v>
      </c>
    </row>
    <row r="21" spans="1:7" ht="31.5" outlineLevel="1">
      <c r="A21" s="39" t="s">
        <v>21</v>
      </c>
      <c r="B21" s="45" t="s">
        <v>22</v>
      </c>
      <c r="C21" s="82">
        <v>284.5</v>
      </c>
      <c r="D21" s="82">
        <v>430</v>
      </c>
      <c r="E21" s="82">
        <v>727.6</v>
      </c>
      <c r="F21" s="79" t="s">
        <v>16</v>
      </c>
      <c r="G21" s="95">
        <f>E21/D21</f>
        <v>1.692093023255814</v>
      </c>
    </row>
    <row r="22" spans="1:7" ht="30.75" customHeight="1" outlineLevel="1">
      <c r="A22" s="39" t="s">
        <v>103</v>
      </c>
      <c r="B22" s="45" t="s">
        <v>104</v>
      </c>
      <c r="C22" s="82"/>
      <c r="D22" s="82">
        <v>10</v>
      </c>
      <c r="E22" s="82">
        <v>34.9</v>
      </c>
      <c r="F22" s="95"/>
      <c r="G22" s="79" t="s">
        <v>16</v>
      </c>
    </row>
    <row r="23" spans="1:7" ht="31.5" outlineLevel="1">
      <c r="A23" s="39" t="s">
        <v>97</v>
      </c>
      <c r="B23" s="45" t="s">
        <v>92</v>
      </c>
      <c r="C23" s="82"/>
      <c r="D23" s="82">
        <v>186</v>
      </c>
      <c r="E23" s="82">
        <v>189.3</v>
      </c>
      <c r="F23" s="95"/>
      <c r="G23" s="95">
        <f>E23/D23</f>
        <v>1.017741935483871</v>
      </c>
    </row>
    <row r="24" spans="1:7" ht="31.5" outlineLevel="1">
      <c r="A24" s="39" t="s">
        <v>80</v>
      </c>
      <c r="B24" s="45" t="s">
        <v>75</v>
      </c>
      <c r="C24" s="82">
        <v>100</v>
      </c>
      <c r="D24" s="82">
        <v>100</v>
      </c>
      <c r="E24" s="82">
        <v>116.6</v>
      </c>
      <c r="F24" s="95">
        <f>E24/C24</f>
        <v>1.166</v>
      </c>
      <c r="G24" s="95">
        <f>E24/D24</f>
        <v>1.166</v>
      </c>
    </row>
    <row r="25" spans="1:7" ht="15.75" outlineLevel="1">
      <c r="A25" s="39" t="s">
        <v>79</v>
      </c>
      <c r="B25" s="45" t="s">
        <v>23</v>
      </c>
      <c r="C25" s="82">
        <v>800</v>
      </c>
      <c r="D25" s="82">
        <v>800</v>
      </c>
      <c r="E25" s="82">
        <v>911.2</v>
      </c>
      <c r="F25" s="95">
        <f>E25/C25</f>
        <v>1.139</v>
      </c>
      <c r="G25" s="95">
        <f>E25/D25</f>
        <v>1.139</v>
      </c>
    </row>
    <row r="26" spans="1:249" s="48" customFormat="1" ht="15.75" outlineLevel="1">
      <c r="A26" s="39" t="s">
        <v>24</v>
      </c>
      <c r="B26" s="45" t="s">
        <v>25</v>
      </c>
      <c r="C26" s="82">
        <v>664.3</v>
      </c>
      <c r="D26" s="82">
        <v>664.3</v>
      </c>
      <c r="E26" s="82">
        <v>228</v>
      </c>
      <c r="F26" s="95">
        <f>E26/C26</f>
        <v>0.34321842541020625</v>
      </c>
      <c r="G26" s="95">
        <f>E26/D26</f>
        <v>0.34321842541020625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8" customFormat="1" ht="31.5">
      <c r="A27" s="39" t="s">
        <v>26</v>
      </c>
      <c r="B27" s="45" t="s">
        <v>27</v>
      </c>
      <c r="C27" s="41"/>
      <c r="D27" s="41"/>
      <c r="E27" s="41">
        <v>0</v>
      </c>
      <c r="F27" s="95"/>
      <c r="G27" s="9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7" s="48" customFormat="1" ht="15.75" outlineLevel="1">
      <c r="A28" s="103" t="s">
        <v>28</v>
      </c>
      <c r="B28" s="103"/>
      <c r="C28" s="50">
        <f>SUM(C16:C27)</f>
        <v>8321.1</v>
      </c>
      <c r="D28" s="50">
        <f>SUM(D16:D27)</f>
        <v>8662.6</v>
      </c>
      <c r="E28" s="50">
        <f>SUM(E16:E27)</f>
        <v>8070.500000000001</v>
      </c>
      <c r="F28" s="43">
        <f>E28/C28</f>
        <v>0.9698837894028435</v>
      </c>
      <c r="G28" s="43">
        <f>E28/D28</f>
        <v>0.9316486966961421</v>
      </c>
    </row>
    <row r="29" spans="1:7" s="48" customFormat="1" ht="47.25" customHeight="1" outlineLevel="1">
      <c r="A29" s="102" t="s">
        <v>29</v>
      </c>
      <c r="B29" s="102"/>
      <c r="C29" s="50">
        <f>C15+C28</f>
        <v>151384.6</v>
      </c>
      <c r="D29" s="50">
        <f>D15+D28</f>
        <v>151958.6</v>
      </c>
      <c r="E29" s="50">
        <f>E15+E28</f>
        <v>122824.09999999999</v>
      </c>
      <c r="F29" s="43">
        <f>E29/C29</f>
        <v>0.8113381413961525</v>
      </c>
      <c r="G29" s="43">
        <f>E29/D29</f>
        <v>0.8082734376336712</v>
      </c>
    </row>
    <row r="30" spans="1:249" ht="31.5">
      <c r="A30" s="49" t="s">
        <v>30</v>
      </c>
      <c r="B30" s="1" t="s">
        <v>31</v>
      </c>
      <c r="C30" s="50">
        <f>C31+C38</f>
        <v>314110.5</v>
      </c>
      <c r="D30" s="50">
        <f>D31+D38+D36+D37</f>
        <v>325201.00000000006</v>
      </c>
      <c r="E30" s="50">
        <f>E31+E38+E36+E37</f>
        <v>270263.60000000003</v>
      </c>
      <c r="F30" s="44">
        <f>E30/C30</f>
        <v>0.8604093145565017</v>
      </c>
      <c r="G30" s="44">
        <f>E30/D30</f>
        <v>0.8310663251343016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32</v>
      </c>
      <c r="B31" s="1" t="s">
        <v>33</v>
      </c>
      <c r="C31" s="50">
        <f>C32+C33+C34+C35</f>
        <v>314110.5</v>
      </c>
      <c r="D31" s="50">
        <f>D32+D33+D34+D35</f>
        <v>323236.80000000005</v>
      </c>
      <c r="E31" s="50">
        <f>E32+E33+E34+E35</f>
        <v>269245.4</v>
      </c>
      <c r="F31" s="44">
        <f>E31/C31</f>
        <v>0.8571677801283307</v>
      </c>
      <c r="G31" s="44">
        <f>E31/D31</f>
        <v>0.8329664196650876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78.75">
      <c r="A32" s="49" t="s">
        <v>34</v>
      </c>
      <c r="B32" s="49" t="s">
        <v>35</v>
      </c>
      <c r="C32" s="50">
        <v>96231.5</v>
      </c>
      <c r="D32" s="50">
        <v>96231.5</v>
      </c>
      <c r="E32" s="50">
        <v>74739.7</v>
      </c>
      <c r="F32" s="44">
        <f>E32/C32</f>
        <v>0.7766656448252391</v>
      </c>
      <c r="G32" s="44">
        <f>E32/D32</f>
        <v>0.7766656448252391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30897.9</v>
      </c>
      <c r="D33" s="50">
        <v>40764.2</v>
      </c>
      <c r="E33" s="50">
        <v>33338</v>
      </c>
      <c r="F33" s="44">
        <f>E33/C33</f>
        <v>1.0789730046378556</v>
      </c>
      <c r="G33" s="44">
        <f>E33/D33</f>
        <v>0.8178254448756508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186981.1</v>
      </c>
      <c r="D34" s="50">
        <v>183980.7</v>
      </c>
      <c r="E34" s="50">
        <v>158907.3</v>
      </c>
      <c r="F34" s="44">
        <f>E34/C34</f>
        <v>0.8498575524478141</v>
      </c>
      <c r="G34" s="44">
        <f>E34/D34</f>
        <v>0.8637172268612957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2260.4</v>
      </c>
      <c r="E35" s="50">
        <v>2260.4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93</v>
      </c>
      <c r="B36" s="51" t="s">
        <v>94</v>
      </c>
      <c r="C36" s="90"/>
      <c r="D36" s="91">
        <v>866.8</v>
      </c>
      <c r="E36" s="92">
        <v>465.6</v>
      </c>
      <c r="F36" s="79"/>
      <c r="G36" s="95">
        <f>E36/D36</f>
        <v>0.5371481310567605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95</v>
      </c>
      <c r="B37" s="51" t="s">
        <v>96</v>
      </c>
      <c r="C37" s="90"/>
      <c r="D37" s="91">
        <v>1381.5</v>
      </c>
      <c r="E37" s="92">
        <v>836.7</v>
      </c>
      <c r="F37" s="79"/>
      <c r="G37" s="95">
        <f>E37/D37</f>
        <v>0.6056460369163953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68</v>
      </c>
      <c r="B38" s="51" t="s">
        <v>69</v>
      </c>
      <c r="C38" s="50"/>
      <c r="D38" s="78">
        <v>-284.1</v>
      </c>
      <c r="E38" s="78">
        <v>-284.1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100" t="s">
        <v>40</v>
      </c>
      <c r="B39" s="100"/>
      <c r="C39" s="50">
        <f>C29+C30</f>
        <v>465495.1</v>
      </c>
      <c r="D39" s="50">
        <f>D29+D30</f>
        <v>477159.6000000001</v>
      </c>
      <c r="E39" s="50">
        <f>E29+E30</f>
        <v>393087.7</v>
      </c>
      <c r="F39" s="43">
        <f>E39/C39</f>
        <v>0.8444507793959594</v>
      </c>
      <c r="G39" s="43">
        <f>E39/D39</f>
        <v>0.823807589745653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3" t="s">
        <v>130</v>
      </c>
      <c r="B3" s="113"/>
      <c r="C3" s="113"/>
      <c r="D3" s="113"/>
      <c r="E3" s="113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131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81941.5</v>
      </c>
      <c r="F5" s="79">
        <f>E5/C5</f>
        <v>0.8020396138064961</v>
      </c>
      <c r="G5" s="79">
        <f>E5/D5</f>
        <v>0.8020396138064961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5642.2</v>
      </c>
      <c r="F6" s="79">
        <f>E6/C6</f>
        <v>0.8095210766449539</v>
      </c>
      <c r="G6" s="79">
        <f>E6/D6</f>
        <v>0.8095210766449539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1467.2</v>
      </c>
      <c r="F8" s="79">
        <f>E8/C8</f>
        <v>0.8245476003147129</v>
      </c>
      <c r="G8" s="79">
        <f>E8/D8</f>
        <v>0.7715607909129155</v>
      </c>
    </row>
    <row r="9" spans="1:7" s="57" customFormat="1" ht="31.5" outlineLevel="1">
      <c r="A9" s="39" t="s">
        <v>14</v>
      </c>
      <c r="B9" s="45" t="s">
        <v>125</v>
      </c>
      <c r="C9" s="41"/>
      <c r="D9" s="41"/>
      <c r="E9" s="41">
        <v>12.8</v>
      </c>
      <c r="F9" s="79"/>
      <c r="G9" s="79"/>
    </row>
    <row r="10" spans="1:7" s="59" customFormat="1" ht="15.75" outlineLevel="1">
      <c r="A10" s="111" t="s">
        <v>17</v>
      </c>
      <c r="B10" s="112"/>
      <c r="C10" s="42">
        <f>SUM(C5:C9)</f>
        <v>110922.29999999999</v>
      </c>
      <c r="D10" s="42">
        <f>SUM(D5:D9)</f>
        <v>111060.8</v>
      </c>
      <c r="E10" s="42">
        <f>SUM(E5:E9)</f>
        <v>89087.4</v>
      </c>
      <c r="F10" s="53">
        <f>E10/C10</f>
        <v>0.8031513951658052</v>
      </c>
      <c r="G10" s="53">
        <f>E10/D10</f>
        <v>0.8021498134355235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2306.5</v>
      </c>
      <c r="F11" s="79">
        <f>E11/C11</f>
        <v>0.8090995194162838</v>
      </c>
      <c r="G11" s="79">
        <f>E11/D11</f>
        <v>0.8090995194162838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319.3</v>
      </c>
      <c r="F12" s="79">
        <f>E12/C12</f>
        <v>1.0431231623652402</v>
      </c>
      <c r="G12" s="79">
        <f>E12/D12</f>
        <v>1.0431231623652402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1630.8</v>
      </c>
      <c r="F13" s="79">
        <f>E13/C13</f>
        <v>1.1403398363750787</v>
      </c>
      <c r="G13" s="79">
        <f>E13/D13</f>
        <v>1.1403398363750787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>E14/C14</f>
        <v>0.3826086956521739</v>
      </c>
      <c r="G14" s="79">
        <f>E14/D14</f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200.6</v>
      </c>
      <c r="F15" s="79">
        <f>E15/C15</f>
        <v>1.6716666666666666</v>
      </c>
      <c r="G15" s="79">
        <f>E15/D15</f>
        <v>1.6716666666666666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430</v>
      </c>
      <c r="E16" s="41">
        <v>727.6</v>
      </c>
      <c r="F16" s="79" t="s">
        <v>16</v>
      </c>
      <c r="G16" s="79">
        <f>E16/D16</f>
        <v>1.692093023255814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34.9</v>
      </c>
      <c r="F17" s="79"/>
      <c r="G17" s="79" t="s">
        <v>16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186.1</v>
      </c>
      <c r="F18" s="79"/>
      <c r="G18" s="79">
        <f>E18/D18</f>
        <v>1.000537634408602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>
        <v>116.6</v>
      </c>
      <c r="F19" s="79">
        <f>E19/C19</f>
        <v>1.166</v>
      </c>
      <c r="G19" s="79">
        <f>E19/D19</f>
        <v>1.166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513.3</v>
      </c>
      <c r="F20" s="79">
        <f>E20/C20</f>
        <v>0.7332857142857142</v>
      </c>
      <c r="G20" s="79">
        <f>E20/D20</f>
        <v>0.7332857142857142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228</v>
      </c>
      <c r="F21" s="79">
        <f>E21/C21</f>
        <v>0.34321842541020625</v>
      </c>
      <c r="G21" s="79">
        <f>E21/D21</f>
        <v>0.34321842541020625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09" t="s">
        <v>28</v>
      </c>
      <c r="B23" s="110"/>
      <c r="C23" s="42">
        <f>SUM(C11:C22)</f>
        <v>6478.7</v>
      </c>
      <c r="D23" s="42">
        <f>SUM(D11:D22)</f>
        <v>6820.2</v>
      </c>
      <c r="E23" s="42">
        <f>SUM(E11:E22)</f>
        <v>6272.500000000002</v>
      </c>
      <c r="F23" s="53">
        <f>E23/C23</f>
        <v>0.9681726272245978</v>
      </c>
      <c r="G23" s="53">
        <f>E23/D23</f>
        <v>0.9196944371132815</v>
      </c>
    </row>
    <row r="24" spans="1:7" s="32" customFormat="1" ht="24.75" customHeight="1">
      <c r="A24" s="107" t="s">
        <v>29</v>
      </c>
      <c r="B24" s="108"/>
      <c r="C24" s="50">
        <f>C10+C23</f>
        <v>117400.99999999999</v>
      </c>
      <c r="D24" s="50">
        <f>D10+D23</f>
        <v>117881</v>
      </c>
      <c r="E24" s="50">
        <f>E10+E23</f>
        <v>95359.9</v>
      </c>
      <c r="F24" s="53">
        <f>E24/C24</f>
        <v>0.8122579875810257</v>
      </c>
      <c r="G24" s="53">
        <f>E24/D24</f>
        <v>0.8089505518276906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323533.60000000003</v>
      </c>
      <c r="E25" s="50">
        <f>E26+E31+E32+E33+E34</f>
        <v>269052.10000000003</v>
      </c>
      <c r="F25" s="44">
        <f>E25/C25</f>
        <v>0.8550823850589783</v>
      </c>
      <c r="G25" s="44">
        <f>E25/D25</f>
        <v>0.8316048163158324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323811.2</v>
      </c>
      <c r="E26" s="50">
        <f>E27+E28+E29+E30</f>
        <v>269329.7</v>
      </c>
      <c r="F26" s="44">
        <f>E26/C26</f>
        <v>0.8559646337762057</v>
      </c>
      <c r="G26" s="44">
        <f>E26/D26</f>
        <v>0.8317491797689518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74739.7</v>
      </c>
      <c r="F27" s="44">
        <f>E27/C27</f>
        <v>0.7766656448252391</v>
      </c>
      <c r="G27" s="44">
        <f>E27/D27</f>
        <v>0.7766656448252391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40764.2</v>
      </c>
      <c r="E28" s="50">
        <v>33338</v>
      </c>
      <c r="F28" s="44">
        <f>E28/C28</f>
        <v>1.0789730046378556</v>
      </c>
      <c r="G28" s="44">
        <f>E28/D28</f>
        <v>0.8178254448756508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183980.7</v>
      </c>
      <c r="E29" s="50">
        <v>158907.3</v>
      </c>
      <c r="F29" s="44">
        <f>E29/C29</f>
        <v>0.8498575524478141</v>
      </c>
      <c r="G29" s="44">
        <f>E29/D29</f>
        <v>0.8637172268612957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2834.8</v>
      </c>
      <c r="E30" s="50">
        <v>2344.7</v>
      </c>
      <c r="F30" s="44" t="s">
        <v>16</v>
      </c>
      <c r="G30" s="43">
        <f>E30/D30</f>
        <v>0.8271130238464793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5" t="s">
        <v>40</v>
      </c>
      <c r="B35" s="106"/>
      <c r="C35" s="50">
        <f>C24+C25</f>
        <v>432051.5</v>
      </c>
      <c r="D35" s="50">
        <f>D24+D25</f>
        <v>441414.60000000003</v>
      </c>
      <c r="E35" s="50">
        <f>E24+E25</f>
        <v>364412</v>
      </c>
      <c r="F35" s="77">
        <f>E35/C35</f>
        <v>0.843445746629742</v>
      </c>
      <c r="G35" s="77">
        <f>E35/D35</f>
        <v>0.825554931803343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60"/>
  <sheetViews>
    <sheetView zoomScalePageLayoutView="0" workbookViewId="0" topLeftCell="A127">
      <selection activeCell="B167" sqref="B167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24" t="s">
        <v>42</v>
      </c>
      <c r="B1" s="124"/>
      <c r="C1" s="124"/>
      <c r="D1" s="124"/>
      <c r="E1" s="124"/>
      <c r="F1" s="124"/>
      <c r="G1" s="33"/>
    </row>
    <row r="2" spans="1:7" ht="18">
      <c r="A2" s="125" t="s">
        <v>128</v>
      </c>
      <c r="B2" s="125"/>
      <c r="C2" s="125"/>
      <c r="D2" s="125"/>
      <c r="E2" s="125"/>
      <c r="F2" s="125"/>
      <c r="G2" s="34"/>
    </row>
    <row r="3" spans="1:11" ht="12.75" customHeight="1">
      <c r="A3" s="114" t="s">
        <v>2</v>
      </c>
      <c r="B3" s="114" t="s">
        <v>3</v>
      </c>
      <c r="C3" s="126" t="s">
        <v>112</v>
      </c>
      <c r="D3" s="128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15"/>
      <c r="B4" s="115"/>
      <c r="C4" s="127"/>
      <c r="D4" s="129"/>
      <c r="E4" s="65" t="s">
        <v>129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9067</v>
      </c>
      <c r="F5" s="4">
        <f>F6+F7+F8+F9+F10+F11+F12+F13+F14</f>
        <v>504.19999999999993</v>
      </c>
      <c r="G5" s="5">
        <f>E5/C5</f>
        <v>0.7995661337401563</v>
      </c>
      <c r="H5" s="16" t="e">
        <f>E5/#REF!</f>
        <v>#REF!</v>
      </c>
      <c r="I5" s="16" t="e">
        <f>E5/#REF!</f>
        <v>#REF!</v>
      </c>
      <c r="J5" s="16">
        <f>E5/C5</f>
        <v>0.7995661337401563</v>
      </c>
      <c r="K5" s="15">
        <f>E5/D5</f>
        <v>0.7995661337401563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305.6</v>
      </c>
      <c r="F6" s="70">
        <v>38.8</v>
      </c>
      <c r="G6" s="71">
        <f>E6/C6</f>
        <v>0.60062893081761</v>
      </c>
      <c r="H6" s="72" t="e">
        <f>E6/#REF!</f>
        <v>#REF!</v>
      </c>
      <c r="I6" s="72" t="e">
        <f>E6/#REF!</f>
        <v>#REF!</v>
      </c>
      <c r="J6" s="72">
        <f>E6/C6</f>
        <v>0.60062893081761</v>
      </c>
      <c r="K6" s="72">
        <f>E6/D6</f>
        <v>0.60062893081761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170.6</v>
      </c>
      <c r="F7" s="70">
        <v>7.9</v>
      </c>
      <c r="G7" s="71">
        <f>E7/C7</f>
        <v>1.2203147353361945</v>
      </c>
      <c r="H7" s="72" t="e">
        <f>E7/#REF!</f>
        <v>#REF!</v>
      </c>
      <c r="I7" s="72" t="e">
        <f>E7/#REF!</f>
        <v>#REF!</v>
      </c>
      <c r="J7" s="72">
        <f>E7/C7</f>
        <v>1.2203147353361945</v>
      </c>
      <c r="K7" s="72">
        <f>E7/D7</f>
        <v>1.2203147353361945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348.6</v>
      </c>
      <c r="F8" s="69">
        <v>17.1</v>
      </c>
      <c r="G8" s="71">
        <f>E8/C8</f>
        <v>1.1108986615678778</v>
      </c>
      <c r="H8" s="72" t="e">
        <f>E8/#REF!</f>
        <v>#REF!</v>
      </c>
      <c r="I8" s="72" t="e">
        <f>E8/#REF!</f>
        <v>#REF!</v>
      </c>
      <c r="J8" s="72">
        <f>E8/C8</f>
        <v>1.1108986615678778</v>
      </c>
      <c r="K8" s="72">
        <f>E8/D8</f>
        <v>1.1108986615678778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340.5</v>
      </c>
      <c r="F9" s="70">
        <v>29.4</v>
      </c>
      <c r="G9" s="71">
        <f>E9/C9</f>
        <v>0.7135373009220453</v>
      </c>
      <c r="H9" s="72" t="e">
        <f>E9/#REF!</f>
        <v>#REF!</v>
      </c>
      <c r="I9" s="72" t="e">
        <f>E9/#REF!</f>
        <v>#REF!</v>
      </c>
      <c r="J9" s="72">
        <f>E9/C9</f>
        <v>0.7135373009220453</v>
      </c>
      <c r="K9" s="72">
        <f>E9/D9</f>
        <v>0.7135373009220453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108.5</v>
      </c>
      <c r="F10" s="70">
        <v>6.7</v>
      </c>
      <c r="G10" s="71">
        <f>E10/C10</f>
        <v>0.848982785602504</v>
      </c>
      <c r="H10" s="72" t="e">
        <f>E10/#REF!</f>
        <v>#REF!</v>
      </c>
      <c r="I10" s="72" t="e">
        <f>E10/#REF!</f>
        <v>#REF!</v>
      </c>
      <c r="J10" s="72">
        <f>E10/C10</f>
        <v>0.848982785602504</v>
      </c>
      <c r="K10" s="72">
        <f>E10/D10</f>
        <v>0.848982785602504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982.2</v>
      </c>
      <c r="F11" s="70">
        <v>51.4</v>
      </c>
      <c r="G11" s="71">
        <f>E11/C11</f>
        <v>0.8821627447458236</v>
      </c>
      <c r="H11" s="72" t="e">
        <f>E11/#REF!</f>
        <v>#REF!</v>
      </c>
      <c r="I11" s="72" t="e">
        <f>E11/#REF!</f>
        <v>#REF!</v>
      </c>
      <c r="J11" s="72">
        <f>E11/C11</f>
        <v>0.8821627447458236</v>
      </c>
      <c r="K11" s="72">
        <f>E11/D11</f>
        <v>0.8821627447458236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103.5</v>
      </c>
      <c r="F12" s="70">
        <v>8.4</v>
      </c>
      <c r="G12" s="71">
        <f>E12/C12</f>
        <v>0.7242827151854443</v>
      </c>
      <c r="H12" s="72" t="e">
        <f>E12/#REF!</f>
        <v>#REF!</v>
      </c>
      <c r="I12" s="72" t="e">
        <f>E12/#REF!</f>
        <v>#REF!</v>
      </c>
      <c r="J12" s="72">
        <f>E12/C12</f>
        <v>0.7242827151854443</v>
      </c>
      <c r="K12" s="72">
        <f>E12/D12</f>
        <v>0.7242827151854443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166</v>
      </c>
      <c r="F13" s="70">
        <v>8.1</v>
      </c>
      <c r="G13" s="71">
        <f>E13/C13</f>
        <v>0.7614678899082569</v>
      </c>
      <c r="H13" s="72" t="e">
        <f>E13/#REF!</f>
        <v>#REF!</v>
      </c>
      <c r="I13" s="72" t="e">
        <f>E13/#REF!</f>
        <v>#REF!</v>
      </c>
      <c r="J13" s="72">
        <f>E13/C13</f>
        <v>0.7614678899082569</v>
      </c>
      <c r="K13" s="72">
        <f>E13/D13</f>
        <v>0.7614678899082569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6541.5</v>
      </c>
      <c r="F14" s="70">
        <v>336.4</v>
      </c>
      <c r="G14" s="71">
        <f>E14/C14</f>
        <v>0.7883034875033139</v>
      </c>
      <c r="H14" s="72" t="e">
        <f>E14/#REF!</f>
        <v>#REF!</v>
      </c>
      <c r="I14" s="72" t="e">
        <f>E14/#REF!</f>
        <v>#REF!</v>
      </c>
      <c r="J14" s="72">
        <f>E14/C14</f>
        <v>0.7883034875033139</v>
      </c>
      <c r="K14" s="72">
        <f>E14/D14</f>
        <v>0.7883034875033139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10450.099999999999</v>
      </c>
      <c r="E15" s="12">
        <f>E16+E17+E18+E19+E20+E21+E22+E23+E24</f>
        <v>11000.7</v>
      </c>
      <c r="F15" s="12">
        <f>F16+F17+F18+F19+F20+F21+F22+F23+F24</f>
        <v>792.9</v>
      </c>
      <c r="G15" s="30">
        <f>E15/C15</f>
        <v>1.062243508656734</v>
      </c>
      <c r="H15" s="30"/>
      <c r="I15" s="30"/>
      <c r="J15" s="15">
        <f>E15/C15</f>
        <v>1.062243508656734</v>
      </c>
      <c r="K15" s="15">
        <f>E15/D15</f>
        <v>1.052688491019225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1154.7</v>
      </c>
      <c r="F16" s="70">
        <v>83.1</v>
      </c>
      <c r="G16" s="71">
        <f>E16/C16</f>
        <v>1.0621837917394905</v>
      </c>
      <c r="H16" s="5"/>
      <c r="I16" s="71"/>
      <c r="J16" s="72">
        <f>E16/C16</f>
        <v>1.0621837917394905</v>
      </c>
      <c r="K16" s="72">
        <f>E16/D16</f>
        <v>1.0621837917394905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635.3</v>
      </c>
      <c r="F17" s="70">
        <v>44.6</v>
      </c>
      <c r="G17" s="71">
        <f>E17/C17</f>
        <v>1.0621969570305967</v>
      </c>
      <c r="H17" s="5"/>
      <c r="I17" s="71"/>
      <c r="J17" s="72">
        <f>E17/C17</f>
        <v>1.0621969570305967</v>
      </c>
      <c r="K17" s="72">
        <f>E17/D17</f>
        <v>1.0621969570305967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1010.8</v>
      </c>
      <c r="F18" s="70">
        <v>72.7</v>
      </c>
      <c r="G18" s="71">
        <f>E18/C18</f>
        <v>1.062211013030685</v>
      </c>
      <c r="H18" s="5"/>
      <c r="I18" s="71"/>
      <c r="J18" s="72">
        <f>E18/C18</f>
        <v>1.062211013030685</v>
      </c>
      <c r="K18" s="72">
        <f>E18/D18</f>
        <v>1.062211013030685</v>
      </c>
    </row>
    <row r="19" spans="1:11" ht="12.75">
      <c r="A19" s="68" t="s">
        <v>50</v>
      </c>
      <c r="B19" s="74"/>
      <c r="C19" s="74">
        <v>981.4</v>
      </c>
      <c r="D19" s="74">
        <v>1075.4</v>
      </c>
      <c r="E19" s="70">
        <v>1042.5</v>
      </c>
      <c r="F19" s="70">
        <v>78.2</v>
      </c>
      <c r="G19" s="71">
        <f>E19/C19</f>
        <v>1.062257998777257</v>
      </c>
      <c r="H19" s="5"/>
      <c r="I19" s="71"/>
      <c r="J19" s="72">
        <f>E19/C19</f>
        <v>1.062257998777257</v>
      </c>
      <c r="K19" s="72">
        <f>E19/D19</f>
        <v>0.9694067323786497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918.8</v>
      </c>
      <c r="F20" s="70">
        <v>65</v>
      </c>
      <c r="G20" s="71">
        <f>E20/C20</f>
        <v>1.0623193432766793</v>
      </c>
      <c r="H20" s="5"/>
      <c r="I20" s="71"/>
      <c r="J20" s="72">
        <f>E20/C20</f>
        <v>1.0623193432766793</v>
      </c>
      <c r="K20" s="72">
        <f>E20/D20</f>
        <v>1.0623193432766793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1326</v>
      </c>
      <c r="F21" s="70">
        <v>95.4</v>
      </c>
      <c r="G21" s="71">
        <f>E21/C21</f>
        <v>1.0622446527277096</v>
      </c>
      <c r="H21" s="5"/>
      <c r="I21" s="71"/>
      <c r="J21" s="72">
        <f>E21/C21</f>
        <v>1.0622446527277096</v>
      </c>
      <c r="K21" s="72">
        <f>E21/D21</f>
        <v>1.0622446527277096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1197.9</v>
      </c>
      <c r="F22" s="70">
        <v>86.6</v>
      </c>
      <c r="G22" s="71">
        <f>E22/C22</f>
        <v>1.0622505985634478</v>
      </c>
      <c r="H22" s="5"/>
      <c r="I22" s="71"/>
      <c r="J22" s="72">
        <f>E22/C22</f>
        <v>1.0622505985634478</v>
      </c>
      <c r="K22" s="72">
        <f>E22/D22</f>
        <v>1.0622505985634478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1214.5</v>
      </c>
      <c r="F23" s="70">
        <v>87.4</v>
      </c>
      <c r="G23" s="71">
        <f>E23/C23</f>
        <v>1.0622758681011109</v>
      </c>
      <c r="H23" s="30"/>
      <c r="I23" s="71"/>
      <c r="J23" s="72">
        <f>E23/C23</f>
        <v>1.0622758681011109</v>
      </c>
      <c r="K23" s="72">
        <f>E23/D23</f>
        <v>1.0622758681011109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2500.2</v>
      </c>
      <c r="F24" s="70">
        <v>179.9</v>
      </c>
      <c r="G24" s="71">
        <f>E24/C24</f>
        <v>1.0622424268173514</v>
      </c>
      <c r="H24" s="5"/>
      <c r="I24" s="71"/>
      <c r="J24" s="72">
        <f>E24/C24</f>
        <v>1.0622424268173514</v>
      </c>
      <c r="K24" s="72">
        <f>E24/D24</f>
        <v>1.0622424268173514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23.799999999999997</v>
      </c>
      <c r="F25" s="4">
        <f>F26+F27+F28+F29+F30+F31+F32+F33+F34</f>
        <v>0</v>
      </c>
      <c r="G25" s="30">
        <f>E25/C25</f>
        <v>3.552238805970149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0.7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>E34/C34</f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499.20000000000005</v>
      </c>
      <c r="F35" s="4">
        <f>F36+F37+F38+F39+F40+F41+F42+F43+F44</f>
        <v>39.3</v>
      </c>
      <c r="G35" s="30">
        <f>E35/C35</f>
        <v>0.3469799124209356</v>
      </c>
      <c r="H35" s="16"/>
      <c r="I35" s="16"/>
      <c r="J35" s="15">
        <f>E35/C35</f>
        <v>0.3469799124209356</v>
      </c>
      <c r="K35" s="16">
        <f>E35/D35</f>
        <v>0.3469799124209356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20.6</v>
      </c>
      <c r="F36" s="73">
        <v>2</v>
      </c>
      <c r="G36" s="71">
        <f>E36/C36</f>
        <v>0.13472858077174624</v>
      </c>
      <c r="H36" s="72"/>
      <c r="I36" s="72"/>
      <c r="J36" s="72">
        <f>E36/C36</f>
        <v>0.13472858077174624</v>
      </c>
      <c r="K36" s="72">
        <f>E36/D36</f>
        <v>0.13472858077174624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17.5</v>
      </c>
      <c r="F37" s="73">
        <v>0.2</v>
      </c>
      <c r="G37" s="71">
        <f>E37/C37</f>
        <v>0.2507163323782235</v>
      </c>
      <c r="H37" s="72"/>
      <c r="I37" s="72"/>
      <c r="J37" s="72">
        <f>E37/C37</f>
        <v>0.2507163323782235</v>
      </c>
      <c r="K37" s="72">
        <f>E37/D37</f>
        <v>0.2507163323782235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43.1</v>
      </c>
      <c r="F38" s="73">
        <v>6.6</v>
      </c>
      <c r="G38" s="71">
        <f>E38/C38</f>
        <v>0.24770114942528737</v>
      </c>
      <c r="H38" s="72"/>
      <c r="I38" s="72"/>
      <c r="J38" s="72">
        <f>E38/C38</f>
        <v>0.24770114942528737</v>
      </c>
      <c r="K38" s="72">
        <f>E38/D38</f>
        <v>0.24770114942528737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55.3</v>
      </c>
      <c r="F39" s="73">
        <v>1.7</v>
      </c>
      <c r="G39" s="71">
        <f>E39/C39</f>
        <v>0.6312785388127854</v>
      </c>
      <c r="H39" s="72"/>
      <c r="I39" s="72"/>
      <c r="J39" s="72">
        <f>E39/C39</f>
        <v>0.6312785388127854</v>
      </c>
      <c r="K39" s="72">
        <f>E39/D39</f>
        <v>0.6312785388127854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6.1</v>
      </c>
      <c r="F40" s="73">
        <v>2.7</v>
      </c>
      <c r="G40" s="71">
        <f>E40/C40</f>
        <v>0.13769751693002258</v>
      </c>
      <c r="H40" s="72"/>
      <c r="I40" s="72"/>
      <c r="J40" s="72">
        <f>E40/C40</f>
        <v>0.13769751693002258</v>
      </c>
      <c r="K40" s="72">
        <f>E40/D40</f>
        <v>0.13769751693002258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40.4</v>
      </c>
      <c r="F41" s="73">
        <v>1.6</v>
      </c>
      <c r="G41" s="71">
        <f>E41/C41</f>
        <v>0.9099099099099099</v>
      </c>
      <c r="H41" s="72"/>
      <c r="I41" s="72"/>
      <c r="J41" s="72">
        <f>E41/C41</f>
        <v>0.9099099099099099</v>
      </c>
      <c r="K41" s="72">
        <f>E41/D41</f>
        <v>0.9099099099099099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28.9</v>
      </c>
      <c r="F42" s="73">
        <v>1.4</v>
      </c>
      <c r="G42" s="71">
        <f>E42/C42</f>
        <v>0.6832151300236406</v>
      </c>
      <c r="H42" s="72"/>
      <c r="I42" s="72"/>
      <c r="J42" s="72">
        <f>E42/C42</f>
        <v>0.6832151300236406</v>
      </c>
      <c r="K42" s="72">
        <f>E42/D42</f>
        <v>0.6832151300236406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15.8</v>
      </c>
      <c r="F43" s="73">
        <v>1.9</v>
      </c>
      <c r="G43" s="71">
        <f>E43/C43</f>
        <v>0.19036144578313255</v>
      </c>
      <c r="H43" s="72"/>
      <c r="I43" s="72"/>
      <c r="J43" s="72">
        <f>E43/C43</f>
        <v>0.19036144578313255</v>
      </c>
      <c r="K43" s="72">
        <f>E43/D43</f>
        <v>0.19036144578313255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271.5</v>
      </c>
      <c r="F44" s="73">
        <v>21.2</v>
      </c>
      <c r="G44" s="71">
        <f>E44/C44</f>
        <v>0.3666936790923825</v>
      </c>
      <c r="H44" s="72"/>
      <c r="I44" s="72"/>
      <c r="J44" s="72">
        <f>E44/C44</f>
        <v>0.3666936790923825</v>
      </c>
      <c r="K44" s="72">
        <f>E44/D44</f>
        <v>0.3666936790923825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3831.5</v>
      </c>
      <c r="F45" s="4">
        <f>F46+F47+F48+F49+F50+F51+F52+F53+F54</f>
        <v>180.5</v>
      </c>
      <c r="G45" s="5">
        <f>E45/C45</f>
        <v>0.9320570205312834</v>
      </c>
      <c r="H45" s="16" t="e">
        <f>E45/#REF!</f>
        <v>#REF!</v>
      </c>
      <c r="I45" s="16" t="e">
        <f>E45/#REF!</f>
        <v>#REF!</v>
      </c>
      <c r="J45" s="15">
        <f>E45/C45</f>
        <v>0.9320570205312834</v>
      </c>
      <c r="K45" s="16">
        <f>E45/D45</f>
        <v>0.9320570205312834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102.7</v>
      </c>
      <c r="F46" s="73"/>
      <c r="G46" s="71">
        <f>E46/C46</f>
        <v>0.5454062665958577</v>
      </c>
      <c r="H46" s="72" t="e">
        <f>E46/#REF!</f>
        <v>#REF!</v>
      </c>
      <c r="I46" s="72" t="e">
        <f>E46/#REF!</f>
        <v>#REF!</v>
      </c>
      <c r="J46" s="72">
        <f>E46/C46</f>
        <v>0.5454062665958577</v>
      </c>
      <c r="K46" s="72">
        <f>E46/D46</f>
        <v>0.5454062665958577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196.3</v>
      </c>
      <c r="F47" s="73">
        <v>2.8</v>
      </c>
      <c r="G47" s="71">
        <f>E47/C47</f>
        <v>0.9083757519666822</v>
      </c>
      <c r="H47" s="72" t="e">
        <f>E47/#REF!</f>
        <v>#REF!</v>
      </c>
      <c r="I47" s="72" t="e">
        <f>E47/#REF!</f>
        <v>#REF!</v>
      </c>
      <c r="J47" s="72">
        <f>E47/C47</f>
        <v>0.9083757519666822</v>
      </c>
      <c r="K47" s="72">
        <f>E47/D47</f>
        <v>0.9083757519666822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106</v>
      </c>
      <c r="F48" s="73">
        <v>0.1</v>
      </c>
      <c r="G48" s="71">
        <f>E48/C48</f>
        <v>0.5596620908130939</v>
      </c>
      <c r="H48" s="72" t="e">
        <f>E48/#REF!</f>
        <v>#REF!</v>
      </c>
      <c r="I48" s="72" t="e">
        <f>E48/#REF!</f>
        <v>#REF!</v>
      </c>
      <c r="J48" s="72">
        <f>E48/C48</f>
        <v>0.5596620908130939</v>
      </c>
      <c r="K48" s="72">
        <f>E48/D48</f>
        <v>0.5596620908130939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404</v>
      </c>
      <c r="F49" s="73">
        <v>27.2</v>
      </c>
      <c r="G49" s="71">
        <f>E49/C49</f>
        <v>0.6410663281497937</v>
      </c>
      <c r="H49" s="72" t="e">
        <f>E49/#REF!</f>
        <v>#REF!</v>
      </c>
      <c r="I49" s="72" t="e">
        <f>E49/#REF!</f>
        <v>#REF!</v>
      </c>
      <c r="J49" s="72">
        <f>E49/C49</f>
        <v>0.6410663281497937</v>
      </c>
      <c r="K49" s="72">
        <f>E49/D49</f>
        <v>0.6410663281497937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60.3</v>
      </c>
      <c r="F50" s="73"/>
      <c r="G50" s="71">
        <f>E50/C50</f>
        <v>0.9392523364485981</v>
      </c>
      <c r="H50" s="72" t="e">
        <f>E50/#REF!</f>
        <v>#REF!</v>
      </c>
      <c r="I50" s="72" t="e">
        <f>E50/#REF!</f>
        <v>#REF!</v>
      </c>
      <c r="J50" s="72">
        <f>E50/C50</f>
        <v>0.9392523364485981</v>
      </c>
      <c r="K50" s="72">
        <f>E50/D50</f>
        <v>0.9392523364485981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1</v>
      </c>
      <c r="F51" s="73"/>
      <c r="G51" s="71">
        <f>E51/C51</f>
        <v>0.10416666666666667</v>
      </c>
      <c r="H51" s="72" t="e">
        <f>E51/#REF!</f>
        <v>#REF!</v>
      </c>
      <c r="I51" s="72" t="e">
        <f>E51/#REF!</f>
        <v>#REF!</v>
      </c>
      <c r="J51" s="72">
        <f>E51/C51</f>
        <v>0.10416666666666667</v>
      </c>
      <c r="K51" s="72">
        <f>E51/D51</f>
        <v>0.10416666666666667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-9.5</v>
      </c>
      <c r="F53" s="73"/>
      <c r="G53" s="71">
        <f>E53/C53</f>
        <v>-0.14705882352941177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130">
        <v>2970.7</v>
      </c>
      <c r="F54" s="130">
        <v>150.4</v>
      </c>
      <c r="G54" s="131">
        <f>E54/C54</f>
        <v>1.090645421837139</v>
      </c>
      <c r="H54" s="132" t="e">
        <f>E54/#REF!</f>
        <v>#REF!</v>
      </c>
      <c r="I54" s="132" t="e">
        <f>E54/#REF!</f>
        <v>#REF!</v>
      </c>
      <c r="J54" s="132">
        <f>E54/C54</f>
        <v>1.090645421837139</v>
      </c>
      <c r="K54" s="132">
        <f>E54/D54</f>
        <v>1.090645421837139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133">
        <f>E56+E57+E58+E59+E60+E61+E62+E63+E64</f>
        <v>1244.1000000000001</v>
      </c>
      <c r="F55" s="133">
        <f>F56+F57+F58+F59+F60+F61+F62+F63+F64</f>
        <v>64.1</v>
      </c>
      <c r="G55" s="134">
        <f>E55/C55</f>
        <v>0.25446921660871347</v>
      </c>
      <c r="H55" s="135" t="e">
        <f>E55/#REF!</f>
        <v>#REF!</v>
      </c>
      <c r="I55" s="135" t="e">
        <f>E55/#REF!</f>
        <v>#REF!</v>
      </c>
      <c r="J55" s="136">
        <f>E55/C55</f>
        <v>0.25446921660871347</v>
      </c>
      <c r="K55" s="135">
        <f>E55/D55</f>
        <v>0.25446921660871347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124.3</v>
      </c>
      <c r="F56" s="73">
        <v>11.7</v>
      </c>
      <c r="G56" s="71">
        <f>E56/C56</f>
        <v>0.2247739602169982</v>
      </c>
      <c r="H56" s="72" t="e">
        <f>E56/#REF!</f>
        <v>#REF!</v>
      </c>
      <c r="I56" s="72" t="e">
        <f>E56/#REF!</f>
        <v>#REF!</v>
      </c>
      <c r="J56" s="72">
        <f>E56/C56</f>
        <v>0.2247739602169982</v>
      </c>
      <c r="K56" s="72">
        <f>E56/D56</f>
        <v>0.2247739602169982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50.3</v>
      </c>
      <c r="F57" s="73">
        <v>3</v>
      </c>
      <c r="G57" s="71">
        <f>E57/C57</f>
        <v>0.2718918918918919</v>
      </c>
      <c r="H57" s="72" t="e">
        <f>E57/#REF!</f>
        <v>#REF!</v>
      </c>
      <c r="I57" s="72" t="e">
        <f>E57/#REF!</f>
        <v>#REF!</v>
      </c>
      <c r="J57" s="72">
        <f>E57/C57</f>
        <v>0.2718918918918919</v>
      </c>
      <c r="K57" s="72">
        <f>E57/D57</f>
        <v>0.2718918918918919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97.7</v>
      </c>
      <c r="F58" s="73">
        <v>4.2</v>
      </c>
      <c r="G58" s="71">
        <f>E58/C58</f>
        <v>0.2371359223300971</v>
      </c>
      <c r="H58" s="72" t="e">
        <f>E58/#REF!</f>
        <v>#REF!</v>
      </c>
      <c r="I58" s="72" t="e">
        <f>E58/#REF!</f>
        <v>#REF!</v>
      </c>
      <c r="J58" s="72">
        <f>E58/C58</f>
        <v>0.2371359223300971</v>
      </c>
      <c r="K58" s="72">
        <f>E58/D58</f>
        <v>0.2371359223300971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160.3</v>
      </c>
      <c r="F59" s="73">
        <v>4.6</v>
      </c>
      <c r="G59" s="71">
        <f>E59/C59</f>
        <v>0.3143137254901961</v>
      </c>
      <c r="H59" s="72" t="e">
        <f>E59/#REF!</f>
        <v>#REF!</v>
      </c>
      <c r="I59" s="72" t="e">
        <f>E59/#REF!</f>
        <v>#REF!</v>
      </c>
      <c r="J59" s="72">
        <f>E59/C59</f>
        <v>0.3143137254901961</v>
      </c>
      <c r="K59" s="72">
        <f>E59/D59</f>
        <v>0.3143137254901961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39.5</v>
      </c>
      <c r="F60" s="73">
        <v>1.3</v>
      </c>
      <c r="G60" s="71">
        <f>E60/C60</f>
        <v>0.20680628272251309</v>
      </c>
      <c r="H60" s="72" t="e">
        <f>E60/#REF!</f>
        <v>#REF!</v>
      </c>
      <c r="I60" s="72" t="e">
        <f>E60/#REF!</f>
        <v>#REF!</v>
      </c>
      <c r="J60" s="72">
        <f>E60/C60</f>
        <v>0.20680628272251309</v>
      </c>
      <c r="K60" s="72">
        <f>E60/D60</f>
        <v>0.20680628272251309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117.5</v>
      </c>
      <c r="F61" s="73">
        <v>9.7</v>
      </c>
      <c r="G61" s="71">
        <f>E61/C61</f>
        <v>0.2982233502538071</v>
      </c>
      <c r="H61" s="72" t="e">
        <f>E61/#REF!</f>
        <v>#REF!</v>
      </c>
      <c r="I61" s="72" t="e">
        <f>E61/#REF!</f>
        <v>#REF!</v>
      </c>
      <c r="J61" s="72">
        <f>E61/C61</f>
        <v>0.2982233502538071</v>
      </c>
      <c r="K61" s="72">
        <f>E61/D61</f>
        <v>0.2982233502538071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44.2</v>
      </c>
      <c r="F62" s="73">
        <v>1.4</v>
      </c>
      <c r="G62" s="71">
        <f>E62/C62</f>
        <v>0.3323308270676692</v>
      </c>
      <c r="H62" s="72" t="e">
        <f>E62/#REF!</f>
        <v>#REF!</v>
      </c>
      <c r="I62" s="72" t="e">
        <f>E62/#REF!</f>
        <v>#REF!</v>
      </c>
      <c r="J62" s="72">
        <f>E62/C62</f>
        <v>0.3323308270676692</v>
      </c>
      <c r="K62" s="72">
        <f>E62/D62</f>
        <v>0.3323308270676692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165.6</v>
      </c>
      <c r="F63" s="73">
        <v>1.7</v>
      </c>
      <c r="G63" s="71">
        <f>E63/C63</f>
        <v>0.3</v>
      </c>
      <c r="H63" s="72" t="e">
        <f>E63/#REF!</f>
        <v>#REF!</v>
      </c>
      <c r="I63" s="72" t="e">
        <f>E63/#REF!</f>
        <v>#REF!</v>
      </c>
      <c r="J63" s="72">
        <f>E63/C63</f>
        <v>0.3</v>
      </c>
      <c r="K63" s="72">
        <f>E63/D63</f>
        <v>0.3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444.7</v>
      </c>
      <c r="F64" s="73">
        <v>26.5</v>
      </c>
      <c r="G64" s="71">
        <f>E64/C64</f>
        <v>0.227003573251659</v>
      </c>
      <c r="H64" s="72" t="e">
        <f>E64/#REF!</f>
        <v>#REF!</v>
      </c>
      <c r="I64" s="72" t="e">
        <f>E64/#REF!</f>
        <v>#REF!</v>
      </c>
      <c r="J64" s="72">
        <f>E64/C64</f>
        <v>0.227003573251659</v>
      </c>
      <c r="K64" s="72">
        <f>E64/D64</f>
        <v>0.227003573251659</v>
      </c>
    </row>
    <row r="65" spans="1:11" ht="12.75">
      <c r="A65" s="120" t="s">
        <v>17</v>
      </c>
      <c r="B65" s="121"/>
      <c r="C65" s="13">
        <f>C5+C15+C25+C35+C45+C55</f>
        <v>32141.2</v>
      </c>
      <c r="D65" s="13">
        <f>D5+D15+D25+D35+D45+D55</f>
        <v>32235.2</v>
      </c>
      <c r="E65" s="13">
        <f>E5+E15+E25+E35+E45+E55</f>
        <v>25666.3</v>
      </c>
      <c r="F65" s="13">
        <f>F5+F15+F25+F35+F45+F55</f>
        <v>1580.9999999999998</v>
      </c>
      <c r="G65" s="14">
        <f>E65/C65</f>
        <v>0.7985482807113611</v>
      </c>
      <c r="H65" s="14" t="e">
        <f>E65/#REF!</f>
        <v>#REF!</v>
      </c>
      <c r="I65" s="14" t="e">
        <f>E65/#REF!</f>
        <v>#REF!</v>
      </c>
      <c r="J65" s="26">
        <f>E65/C65</f>
        <v>0.7985482807113611</v>
      </c>
      <c r="K65" s="26">
        <f>E65/D65</f>
        <v>0.7962196604953591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1396.9</v>
      </c>
      <c r="F66" s="4">
        <f>F67</f>
        <v>16.4</v>
      </c>
      <c r="G66" s="5">
        <f>E66/C66</f>
        <v>0.8017102846648301</v>
      </c>
      <c r="H66" s="5" t="e">
        <f>E66/#REF!</f>
        <v>#REF!</v>
      </c>
      <c r="I66" s="5" t="e">
        <f>E66/#REF!</f>
        <v>#REF!</v>
      </c>
      <c r="J66" s="15">
        <f>E66/C66</f>
        <v>0.8017102846648301</v>
      </c>
      <c r="K66" s="16">
        <f>E66/D66</f>
        <v>0.8017102846648301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1396.9</v>
      </c>
      <c r="F67" s="70">
        <v>16.4</v>
      </c>
      <c r="G67" s="71">
        <f>E67/C67</f>
        <v>0.8017102846648301</v>
      </c>
      <c r="H67" s="71" t="e">
        <f>E67/#REF!</f>
        <v>#REF!</v>
      </c>
      <c r="I67" s="71" t="e">
        <f>E67/#REF!</f>
        <v>#REF!</v>
      </c>
      <c r="J67" s="72">
        <f>E67/C67</f>
        <v>0.8017102846648301</v>
      </c>
      <c r="K67" s="72">
        <f>E67/D67</f>
        <v>0.8017102846648301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3.2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3.2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397.8</v>
      </c>
      <c r="F70" s="4">
        <f>F71</f>
        <v>181.9</v>
      </c>
      <c r="G70" s="5">
        <f>E70/C70</f>
        <v>3.978</v>
      </c>
      <c r="H70" s="16" t="s">
        <v>16</v>
      </c>
      <c r="I70" s="16" t="s">
        <v>16</v>
      </c>
      <c r="J70" s="15" t="s">
        <v>16</v>
      </c>
      <c r="K70" s="15" t="s">
        <v>16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397.8</v>
      </c>
      <c r="F71" s="70">
        <v>181.9</v>
      </c>
      <c r="G71" s="71">
        <f>E71/C71</f>
        <v>3.978</v>
      </c>
      <c r="H71" s="72"/>
      <c r="I71" s="72"/>
      <c r="J71" s="72" t="s">
        <v>16</v>
      </c>
      <c r="K71" s="72" t="s">
        <v>16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72"/>
    </row>
    <row r="73" spans="1:11" ht="12.75">
      <c r="A73" s="68" t="s">
        <v>120</v>
      </c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20" t="s">
        <v>28</v>
      </c>
      <c r="B75" s="121"/>
      <c r="C75" s="13">
        <f>C66+C70</f>
        <v>1842.4</v>
      </c>
      <c r="D75" s="13">
        <f>D66+D70</f>
        <v>1842.4</v>
      </c>
      <c r="E75" s="13">
        <f>E66+E70+E68+E72</f>
        <v>1797.9</v>
      </c>
      <c r="F75" s="13">
        <f>F66+F70</f>
        <v>198.3</v>
      </c>
      <c r="G75" s="14">
        <f>E75/C75</f>
        <v>0.9758467216673904</v>
      </c>
      <c r="H75" s="16" t="s">
        <v>16</v>
      </c>
      <c r="I75" s="16" t="s">
        <v>16</v>
      </c>
      <c r="J75" s="26">
        <f>E75/C75</f>
        <v>0.9758467216673904</v>
      </c>
      <c r="K75" s="26">
        <f>E75/D75</f>
        <v>0.9758467216673904</v>
      </c>
    </row>
    <row r="76" spans="1:11" ht="16.5">
      <c r="A76" s="122" t="s">
        <v>57</v>
      </c>
      <c r="B76" s="123"/>
      <c r="C76" s="17">
        <f>C77+C78+C79+C80+C81+C82+C83+C84+C85</f>
        <v>33983.600000000006</v>
      </c>
      <c r="D76" s="17">
        <f>D77+D78+D79+D80+D81+D82+D83+D84+D85</f>
        <v>34077.600000000006</v>
      </c>
      <c r="E76" s="17">
        <f>E77+E78+E79+E80+E81+E82+E83+E84+E85</f>
        <v>27464.2</v>
      </c>
      <c r="F76" s="17">
        <f>F77+F78+F79+F80+F81+F82+F83+F84+F85</f>
        <v>1779.3</v>
      </c>
      <c r="G76" s="43">
        <f>E76/C76</f>
        <v>0.8081604067844489</v>
      </c>
      <c r="H76" s="43" t="e">
        <f>E76/#REF!</f>
        <v>#REF!</v>
      </c>
      <c r="I76" s="43" t="e">
        <f>E76/#REF!</f>
        <v>#REF!</v>
      </c>
      <c r="J76" s="87">
        <f>E76/C76</f>
        <v>0.8081604067844489</v>
      </c>
      <c r="K76" s="53">
        <f>E76/D76</f>
        <v>0.8059311688616568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1708.8000000000002</v>
      </c>
      <c r="F77" s="4">
        <f>F6+F16+F26+F36+F46+F56</f>
        <v>135.6</v>
      </c>
      <c r="G77" s="30">
        <f>E77/C77</f>
        <v>0.6859344894026976</v>
      </c>
      <c r="H77" s="5" t="e">
        <f>E77/#REF!</f>
        <v>#REF!</v>
      </c>
      <c r="I77" s="5" t="e">
        <f>E77/#REF!</f>
        <v>#REF!</v>
      </c>
      <c r="J77" s="15">
        <f>E77/C77</f>
        <v>0.6859344894026976</v>
      </c>
      <c r="K77" s="16">
        <f>E77/D77</f>
        <v>0.6859344894026976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1070</v>
      </c>
      <c r="F78" s="4">
        <f>F7+F17+F27+F37+F47+F57</f>
        <v>58.5</v>
      </c>
      <c r="G78" s="30">
        <f>E78/C78</f>
        <v>0.8851753805426869</v>
      </c>
      <c r="H78" s="5" t="e">
        <f>E78/#REF!</f>
        <v>#REF!</v>
      </c>
      <c r="I78" s="5" t="e">
        <f>E78/#REF!</f>
        <v>#REF!</v>
      </c>
      <c r="J78" s="15">
        <f>E78/C78</f>
        <v>0.8851753805426869</v>
      </c>
      <c r="K78" s="16">
        <f>E78/D78</f>
        <v>0.8851753805426869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1606.2</v>
      </c>
      <c r="F79" s="4">
        <f>F8+F18+F28+F38+F48+F58</f>
        <v>100.7</v>
      </c>
      <c r="G79" s="30">
        <f>E79/C79</f>
        <v>0.7870442963543708</v>
      </c>
      <c r="H79" s="5" t="e">
        <f>E79/#REF!</f>
        <v>#REF!</v>
      </c>
      <c r="I79" s="5" t="e">
        <f>E79/#REF!</f>
        <v>#REF!</v>
      </c>
      <c r="J79" s="15">
        <f>E79/C79</f>
        <v>0.7870442963543708</v>
      </c>
      <c r="K79" s="16">
        <f>E79/D79</f>
        <v>0.7870442963543708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2781.2</v>
      </c>
      <c r="E80" s="4">
        <f>E9+E19+E29+E39+E49+E59</f>
        <v>2002.6</v>
      </c>
      <c r="F80" s="4">
        <f>F9+F19+F29+F39+F49+F59</f>
        <v>141.1</v>
      </c>
      <c r="G80" s="30">
        <f>E80/C80</f>
        <v>0.7452366775826139</v>
      </c>
      <c r="H80" s="5" t="e">
        <f>E80/#REF!</f>
        <v>#REF!</v>
      </c>
      <c r="I80" s="5" t="e">
        <f>E80/#REF!</f>
        <v>#REF!</v>
      </c>
      <c r="J80" s="15">
        <f>E80/C80</f>
        <v>0.7452366775826139</v>
      </c>
      <c r="K80" s="16">
        <f>E80/D80</f>
        <v>0.7200488997555012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1133.1999999999998</v>
      </c>
      <c r="F81" s="4">
        <f>F10+F20+F30+F40+F50+F60</f>
        <v>75.7</v>
      </c>
      <c r="G81" s="30">
        <f>E81/C81</f>
        <v>0.8769540318836092</v>
      </c>
      <c r="H81" s="5" t="e">
        <f>E81/#REF!</f>
        <v>#REF!</v>
      </c>
      <c r="I81" s="5" t="e">
        <f>E81/#REF!</f>
        <v>#REF!</v>
      </c>
      <c r="J81" s="15">
        <f>E81/C81</f>
        <v>0.8769540318836092</v>
      </c>
      <c r="K81" s="16">
        <f>E81/D81</f>
        <v>0.8769540318836092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2467.7999999999997</v>
      </c>
      <c r="F82" s="4">
        <f>F11+F21+F31+F41+F51+F61</f>
        <v>158.1</v>
      </c>
      <c r="G82" s="30">
        <f>E82/C82</f>
        <v>0.8783144107911877</v>
      </c>
      <c r="H82" s="5" t="e">
        <f>E82/#REF!</f>
        <v>#REF!</v>
      </c>
      <c r="I82" s="5" t="e">
        <f>E82/#REF!</f>
        <v>#REF!</v>
      </c>
      <c r="J82" s="15">
        <f>E82/C82</f>
        <v>0.8783144107911877</v>
      </c>
      <c r="K82" s="16">
        <f>E82/D82</f>
        <v>0.8783144107911877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1374.9000000000003</v>
      </c>
      <c r="F83" s="4">
        <f>F12+F22+F32+F42+F52+F62</f>
        <v>97.80000000000001</v>
      </c>
      <c r="G83" s="30">
        <f>E83/C83</f>
        <v>0.9349880992859574</v>
      </c>
      <c r="H83" s="5" t="e">
        <f>E83/#REF!</f>
        <v>#REF!</v>
      </c>
      <c r="I83" s="5" t="e">
        <f>E83/#REF!</f>
        <v>#REF!</v>
      </c>
      <c r="J83" s="15">
        <f>E83/C83</f>
        <v>0.9349880992859574</v>
      </c>
      <c r="K83" s="16">
        <f>E83/D83</f>
        <v>0.9349880992859574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1564.1</v>
      </c>
      <c r="F84" s="4">
        <f>F13+F23+F33+F43+F53+F63</f>
        <v>99.10000000000001</v>
      </c>
      <c r="G84" s="30">
        <f>E84/C84</f>
        <v>0.7581677169171109</v>
      </c>
      <c r="H84" s="5" t="e">
        <f>E84/#REF!</f>
        <v>#REF!</v>
      </c>
      <c r="I84" s="5" t="e">
        <f>E84/#REF!</f>
        <v>#REF!</v>
      </c>
      <c r="J84" s="15">
        <f>E84/C84</f>
        <v>0.7581677169171109</v>
      </c>
      <c r="K84" s="16">
        <f>E84/D84</f>
        <v>0.7581677169171109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14536.6</v>
      </c>
      <c r="F85" s="4">
        <f>F14+F24+F34+F44+F54+F64+F67+F71</f>
        <v>912.6999999999999</v>
      </c>
      <c r="G85" s="30">
        <f>E85/C85</f>
        <v>0.8111851430229572</v>
      </c>
      <c r="H85" s="5" t="e">
        <f>E85/#REF!</f>
        <v>#REF!</v>
      </c>
      <c r="I85" s="5" t="e">
        <f>E85/#REF!</f>
        <v>#REF!</v>
      </c>
      <c r="J85" s="15">
        <f>E85/C85</f>
        <v>0.8111851430229572</v>
      </c>
      <c r="K85" s="16">
        <f>E85/D85</f>
        <v>0.8111851430229572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10008.7</v>
      </c>
      <c r="F86" s="4">
        <f>F87+F88+F89+F90+F91+F92+F93+F94+F95</f>
        <v>935.6</v>
      </c>
      <c r="G86" s="5">
        <f>E86/C86</f>
        <v>0.7827674933327077</v>
      </c>
      <c r="H86" s="16" t="e">
        <f>E86/#REF!</f>
        <v>#REF!</v>
      </c>
      <c r="I86" s="16" t="e">
        <f>E86/#REF!</f>
        <v>#REF!</v>
      </c>
      <c r="J86" s="15">
        <f>E86/C86</f>
        <v>0.7827674933327077</v>
      </c>
      <c r="K86" s="16">
        <f>E86/D86</f>
        <v>0.7827674933327077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1946.3</v>
      </c>
      <c r="F87" s="6">
        <v>140.7</v>
      </c>
      <c r="G87" s="71">
        <f>E87/C87</f>
        <v>0.8118378243096688</v>
      </c>
      <c r="H87" s="72" t="e">
        <f>E87/#REF!</f>
        <v>#REF!</v>
      </c>
      <c r="I87" s="72" t="e">
        <f>E87/#REF!</f>
        <v>#REF!</v>
      </c>
      <c r="J87" s="72">
        <f>E87/C87</f>
        <v>0.8118378243096688</v>
      </c>
      <c r="K87" s="72">
        <f>E87/D87</f>
        <v>0.8118378243096688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907.3</v>
      </c>
      <c r="F88" s="6">
        <v>83.4</v>
      </c>
      <c r="G88" s="71">
        <f>E88/C88</f>
        <v>0.774278887182113</v>
      </c>
      <c r="H88" s="72" t="e">
        <f>E88/#REF!</f>
        <v>#REF!</v>
      </c>
      <c r="I88" s="72" t="e">
        <f>E88/#REF!</f>
        <v>#REF!</v>
      </c>
      <c r="J88" s="72">
        <f>E88/C88</f>
        <v>0.774278887182113</v>
      </c>
      <c r="K88" s="72">
        <f>E88/D88</f>
        <v>0.774278887182113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1305.1</v>
      </c>
      <c r="F89" s="6">
        <v>151.4</v>
      </c>
      <c r="G89" s="71">
        <f>E89/C89</f>
        <v>0.7805622009569377</v>
      </c>
      <c r="H89" s="72" t="e">
        <f>E89/#REF!</f>
        <v>#REF!</v>
      </c>
      <c r="I89" s="72" t="e">
        <f>E89/#REF!</f>
        <v>#REF!</v>
      </c>
      <c r="J89" s="72">
        <f>E89/C89</f>
        <v>0.7805622009569377</v>
      </c>
      <c r="K89" s="72">
        <f>E89/D89</f>
        <v>0.7805622009569377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1238</v>
      </c>
      <c r="F90" s="6">
        <v>78.2</v>
      </c>
      <c r="G90" s="71">
        <f>E90/C90</f>
        <v>0.8118565151813233</v>
      </c>
      <c r="H90" s="72" t="e">
        <f>E90/#REF!</f>
        <v>#REF!</v>
      </c>
      <c r="I90" s="72" t="e">
        <f>E90/#REF!</f>
        <v>#REF!</v>
      </c>
      <c r="J90" s="72">
        <f>E90/C90</f>
        <v>0.8118565151813233</v>
      </c>
      <c r="K90" s="72">
        <f>E90/D90</f>
        <v>0.8118565151813233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1372.8</v>
      </c>
      <c r="F91" s="6">
        <v>142.5</v>
      </c>
      <c r="G91" s="71">
        <f>E91/C91</f>
        <v>0.7743245529922724</v>
      </c>
      <c r="H91" s="72" t="e">
        <f>E91/#REF!</f>
        <v>#REF!</v>
      </c>
      <c r="I91" s="72" t="e">
        <f>E91/#REF!</f>
        <v>#REF!</v>
      </c>
      <c r="J91" s="72">
        <f>E91/C91</f>
        <v>0.7743245529922724</v>
      </c>
      <c r="K91" s="72">
        <f>E91/D91</f>
        <v>0.7743245529922724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968.7</v>
      </c>
      <c r="F92" s="6">
        <v>94.4</v>
      </c>
      <c r="G92" s="71">
        <f>E92/C92</f>
        <v>0.7805801772763901</v>
      </c>
      <c r="H92" s="72" t="e">
        <f>E92/#REF!</f>
        <v>#REF!</v>
      </c>
      <c r="I92" s="72" t="e">
        <f>E92/#REF!</f>
        <v>#REF!</v>
      </c>
      <c r="J92" s="72">
        <f>E92/C92</f>
        <v>0.7805801772763901</v>
      </c>
      <c r="K92" s="72">
        <f>E92/D92</f>
        <v>0.7805801772763901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1359.8</v>
      </c>
      <c r="F93" s="6">
        <v>95.1</v>
      </c>
      <c r="G93" s="71">
        <f>E93/C93</f>
        <v>0.7430195071307579</v>
      </c>
      <c r="H93" s="72" t="e">
        <f>E93/#REF!</f>
        <v>#REF!</v>
      </c>
      <c r="I93" s="72" t="e">
        <f>E93/#REF!</f>
        <v>#REF!</v>
      </c>
      <c r="J93" s="72">
        <f>E93/C93</f>
        <v>0.7430195071307579</v>
      </c>
      <c r="K93" s="72">
        <f>E93/D93</f>
        <v>0.7430195071307579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910.7</v>
      </c>
      <c r="F94" s="6">
        <v>149.9</v>
      </c>
      <c r="G94" s="71">
        <f>E94/C94</f>
        <v>0.774273082809046</v>
      </c>
      <c r="H94" s="72" t="e">
        <f>E94/#REF!</f>
        <v>#REF!</v>
      </c>
      <c r="I94" s="72" t="e">
        <f>E94/#REF!</f>
        <v>#REF!</v>
      </c>
      <c r="J94" s="72">
        <f>E94/C94</f>
        <v>0.774273082809046</v>
      </c>
      <c r="K94" s="72">
        <f>E94/D94</f>
        <v>0.774273082809046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1022.1999999999999</v>
      </c>
      <c r="F96" s="4">
        <f>F97+F98+F99+F100+F101+F102+F103+F104+F105</f>
        <v>342.5</v>
      </c>
      <c r="G96" s="5">
        <f>E96/C96</f>
        <v>1</v>
      </c>
      <c r="H96" s="5" t="e">
        <f>E96/#REF!</f>
        <v>#REF!</v>
      </c>
      <c r="I96" s="5" t="e">
        <f>E96/#REF!</f>
        <v>#REF!</v>
      </c>
      <c r="J96" s="15">
        <f>E96/C96</f>
        <v>1</v>
      </c>
      <c r="K96" s="16">
        <f>E96/D96</f>
        <v>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77.4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77.4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77.4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77.4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77.4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77.4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77.4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77.4</v>
      </c>
      <c r="F104" s="70"/>
      <c r="G104" s="71">
        <f>E104/C104</f>
        <v>1</v>
      </c>
      <c r="H104" s="71" t="e">
        <f>E104/#REF!</f>
        <v>#REF!</v>
      </c>
      <c r="I104" s="71" t="e">
        <f>E104/#REF!</f>
        <v>#REF!</v>
      </c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403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1</v>
      </c>
      <c r="K105" s="72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17887.3</v>
      </c>
      <c r="E106" s="12">
        <f>E107+E108+E109+E110+E111+E112+E113+E114+E115</f>
        <v>11093.800000000001</v>
      </c>
      <c r="F106" s="12">
        <f>F107+F108+F109+F110+F111+F112+F113+F114+F115</f>
        <v>1117.6999999999998</v>
      </c>
      <c r="G106" s="5">
        <f>E106/C106</f>
        <v>1.0666705126725897</v>
      </c>
      <c r="H106" s="16"/>
      <c r="I106" s="16"/>
      <c r="J106" s="15">
        <f>E106/C106</f>
        <v>1.0666705126725897</v>
      </c>
      <c r="K106" s="16">
        <f>E106/D106</f>
        <v>0.6202053971253348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875.7</v>
      </c>
      <c r="E107" s="73">
        <v>774.7</v>
      </c>
      <c r="F107" s="73">
        <v>81.1</v>
      </c>
      <c r="G107" s="71">
        <f>E107/C107</f>
        <v>1.3461337966985232</v>
      </c>
      <c r="H107" s="5"/>
      <c r="I107" s="5"/>
      <c r="J107" s="72">
        <f>E107/C107</f>
        <v>1.3461337966985232</v>
      </c>
      <c r="K107" s="72">
        <f>E107/D107</f>
        <v>0.884663697613338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2148.2</v>
      </c>
      <c r="E108" s="73">
        <v>2036.7</v>
      </c>
      <c r="F108" s="73">
        <v>120.6</v>
      </c>
      <c r="G108" s="71">
        <f>E108/C108</f>
        <v>1.4846916460125383</v>
      </c>
      <c r="H108" s="5"/>
      <c r="I108" s="5"/>
      <c r="J108" s="72">
        <f>E108/C108</f>
        <v>1.4846916460125383</v>
      </c>
      <c r="K108" s="72">
        <f>E108/D108</f>
        <v>0.9480960804394377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876.4</v>
      </c>
      <c r="F109" s="73">
        <v>47.6</v>
      </c>
      <c r="G109" s="71">
        <f>E109/C109</f>
        <v>0.7697171965571755</v>
      </c>
      <c r="H109" s="5"/>
      <c r="I109" s="5"/>
      <c r="J109" s="72">
        <f>E109/C109</f>
        <v>0.7697171965571755</v>
      </c>
      <c r="K109" s="72">
        <f>E109/D109</f>
        <v>0.6628848044777249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1709.5</v>
      </c>
      <c r="E110" s="73">
        <v>35.1</v>
      </c>
      <c r="F110" s="73"/>
      <c r="G110" s="71">
        <f>E110/C110</f>
        <v>1.6325581395348838</v>
      </c>
      <c r="H110" s="5"/>
      <c r="I110" s="5"/>
      <c r="J110" s="72">
        <f>E110/C110</f>
        <v>1.6325581395348838</v>
      </c>
      <c r="K110" s="72">
        <f>E110/D110</f>
        <v>0.02053231939163498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1786.6</v>
      </c>
      <c r="E111" s="73">
        <v>525.9</v>
      </c>
      <c r="F111" s="73">
        <v>48.8</v>
      </c>
      <c r="G111" s="71">
        <f>E111/C111</f>
        <v>0.5305154847170382</v>
      </c>
      <c r="H111" s="30"/>
      <c r="I111" s="30"/>
      <c r="J111" s="72">
        <f>E111/C111</f>
        <v>0.5305154847170382</v>
      </c>
      <c r="K111" s="72">
        <f>E111/D111</f>
        <v>0.2943579984327773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3073.2</v>
      </c>
      <c r="E112" s="73">
        <v>2394.8</v>
      </c>
      <c r="F112" s="73">
        <v>454</v>
      </c>
      <c r="G112" s="71">
        <f>E112/C112</f>
        <v>0.8937154799223765</v>
      </c>
      <c r="H112" s="5"/>
      <c r="I112" s="5"/>
      <c r="J112" s="72">
        <f>E112/C112</f>
        <v>0.8937154799223765</v>
      </c>
      <c r="K112" s="72">
        <f>E112/D112</f>
        <v>0.7792528960041651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1180.6</v>
      </c>
      <c r="E113" s="73">
        <v>397.9</v>
      </c>
      <c r="F113" s="73"/>
      <c r="G113" s="71">
        <f>E113/C113</f>
        <v>0.34492024965325935</v>
      </c>
      <c r="H113" s="5"/>
      <c r="I113" s="5"/>
      <c r="J113" s="72">
        <f>E113/C113</f>
        <v>0.34492024965325935</v>
      </c>
      <c r="K113" s="72">
        <f>E113/D113</f>
        <v>0.33703201761816026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4535.7</v>
      </c>
      <c r="E114" s="73">
        <v>3832.2</v>
      </c>
      <c r="F114" s="73">
        <v>365.6</v>
      </c>
      <c r="G114" s="71">
        <f>E114/C114</f>
        <v>1.5524407534940246</v>
      </c>
      <c r="H114" s="5"/>
      <c r="I114" s="5"/>
      <c r="J114" s="72">
        <f>E114/C114</f>
        <v>1.5524407534940246</v>
      </c>
      <c r="K114" s="72">
        <f>E114/D114</f>
        <v>0.8448971492823599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>
        <v>1255.7</v>
      </c>
      <c r="E115" s="73">
        <v>220.1</v>
      </c>
      <c r="F115" s="70"/>
      <c r="G115" s="71"/>
      <c r="H115" s="5"/>
      <c r="I115" s="5"/>
      <c r="J115" s="72"/>
      <c r="K115" s="72">
        <f>E115/D115</f>
        <v>0.17528071991717767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26.25">
      <c r="A118" s="19" t="s">
        <v>121</v>
      </c>
      <c r="B118" s="27" t="s">
        <v>122</v>
      </c>
      <c r="C118" s="88"/>
      <c r="D118" s="99">
        <f>D119+D120+D121+D122+D123+D124+D125+D126+D127</f>
        <v>866.7</v>
      </c>
      <c r="E118" s="99">
        <f>E119+E120+E121+E122+E123+E124+E125+E126+E127</f>
        <v>465.5</v>
      </c>
      <c r="F118" s="99">
        <f>F119+F120+F121+F122+F123+F124+F125+F126+F127</f>
        <v>0</v>
      </c>
      <c r="G118" s="99">
        <f>G119+G120+G121+G122+G123+G124+G125+G126+G127</f>
        <v>0</v>
      </c>
      <c r="H118" s="99">
        <f>H119+H120+H121+H122+H123+H124+H125+H126+H127</f>
        <v>0</v>
      </c>
      <c r="I118" s="99">
        <f>I119+I120+I121+I122+I123+I124+I125+I126+I127</f>
        <v>0</v>
      </c>
      <c r="J118" s="72"/>
      <c r="K118" s="15">
        <f>E118/D118</f>
        <v>0.5370947271258798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47</v>
      </c>
      <c r="B119" s="74"/>
      <c r="C119" s="74"/>
      <c r="D119" s="75">
        <v>24</v>
      </c>
      <c r="E119" s="73">
        <v>24</v>
      </c>
      <c r="F119" s="70"/>
      <c r="G119" s="71"/>
      <c r="H119" s="5"/>
      <c r="I119" s="5"/>
      <c r="J119" s="72"/>
      <c r="K119" s="72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48</v>
      </c>
      <c r="B120" s="74"/>
      <c r="C120" s="74"/>
      <c r="D120" s="75">
        <v>102</v>
      </c>
      <c r="E120" s="73"/>
      <c r="F120" s="70"/>
      <c r="G120" s="71"/>
      <c r="H120" s="5"/>
      <c r="I120" s="5"/>
      <c r="J120" s="72"/>
      <c r="K120" s="72">
        <f>E120/D120</f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49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50</v>
      </c>
      <c r="B122" s="74"/>
      <c r="C122" s="74"/>
      <c r="D122" s="75">
        <v>229.2</v>
      </c>
      <c r="E122" s="73">
        <v>150</v>
      </c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51</v>
      </c>
      <c r="B123" s="74"/>
      <c r="C123" s="74"/>
      <c r="D123" s="75">
        <v>110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52</v>
      </c>
      <c r="B124" s="74"/>
      <c r="C124" s="74"/>
      <c r="D124" s="75">
        <v>142.9</v>
      </c>
      <c r="E124" s="73">
        <v>142.9</v>
      </c>
      <c r="F124" s="70"/>
      <c r="G124" s="71"/>
      <c r="H124" s="5"/>
      <c r="I124" s="5"/>
      <c r="J124" s="72"/>
      <c r="K124" s="72">
        <f>E124/D124</f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8" t="s">
        <v>53</v>
      </c>
      <c r="B125" s="74"/>
      <c r="C125" s="74"/>
      <c r="D125" s="75"/>
      <c r="E125" s="73"/>
      <c r="F125" s="70"/>
      <c r="G125" s="71"/>
      <c r="H125" s="5"/>
      <c r="I125" s="5"/>
      <c r="J125" s="72"/>
      <c r="K125" s="7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54</v>
      </c>
      <c r="B126" s="74"/>
      <c r="C126" s="74"/>
      <c r="D126" s="75">
        <v>86</v>
      </c>
      <c r="E126" s="73">
        <v>86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55</v>
      </c>
      <c r="B127" s="74"/>
      <c r="C127" s="74"/>
      <c r="D127" s="75">
        <v>172.6</v>
      </c>
      <c r="E127" s="73">
        <v>62.6</v>
      </c>
      <c r="F127" s="70"/>
      <c r="G127" s="71"/>
      <c r="H127" s="5"/>
      <c r="I127" s="5"/>
      <c r="J127" s="72"/>
      <c r="K127" s="72">
        <f>E127/D127</f>
        <v>0.3626882966396292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26.25">
      <c r="A128" s="19" t="s">
        <v>123</v>
      </c>
      <c r="B128" s="27" t="s">
        <v>124</v>
      </c>
      <c r="C128" s="88"/>
      <c r="D128" s="99">
        <f>D129+D130+D131+D132+D133+D134+D135+D136+D137</f>
        <v>1381.5</v>
      </c>
      <c r="E128" s="99">
        <f>E129+E130+E131+E132+E133+E134+E135+E136+E137</f>
        <v>836.6999999999999</v>
      </c>
      <c r="F128" s="99">
        <f>F129+F130+F131+F132+F133+F134+F135+F136+F137</f>
        <v>0</v>
      </c>
      <c r="G128" s="99">
        <f>G129+G130+G131+G132+G133+G134+G135+G136+G137</f>
        <v>0</v>
      </c>
      <c r="H128" s="99">
        <f>H129+H130+H131+H132+H133+H134+H135+H136+H137</f>
        <v>0</v>
      </c>
      <c r="I128" s="99">
        <f>I129+I130+I131+I132+I133+I134+I135+I136+I137</f>
        <v>0</v>
      </c>
      <c r="J128" s="72"/>
      <c r="K128" s="15">
        <f>E128/D128</f>
        <v>0.6056460369163952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47</v>
      </c>
      <c r="B129" s="74"/>
      <c r="C129" s="74"/>
      <c r="D129" s="75">
        <v>41</v>
      </c>
      <c r="E129" s="73">
        <v>41</v>
      </c>
      <c r="F129" s="70"/>
      <c r="G129" s="71"/>
      <c r="H129" s="5"/>
      <c r="I129" s="5"/>
      <c r="J129" s="72"/>
      <c r="K129" s="72">
        <f>E129/D129</f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48</v>
      </c>
      <c r="B130" s="74"/>
      <c r="C130" s="74"/>
      <c r="D130" s="75">
        <v>174.8</v>
      </c>
      <c r="E130" s="73">
        <v>107.5</v>
      </c>
      <c r="F130" s="70"/>
      <c r="G130" s="71"/>
      <c r="H130" s="5"/>
      <c r="I130" s="5"/>
      <c r="J130" s="72"/>
      <c r="K130" s="72">
        <f>E130/D130</f>
        <v>0.6149885583524027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49</v>
      </c>
      <c r="B131" s="74"/>
      <c r="C131" s="74"/>
      <c r="D131" s="75"/>
      <c r="E131" s="73"/>
      <c r="F131" s="70"/>
      <c r="G131" s="71"/>
      <c r="H131" s="5"/>
      <c r="I131" s="5"/>
      <c r="J131" s="72"/>
      <c r="K131" s="7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50</v>
      </c>
      <c r="B132" s="74"/>
      <c r="C132" s="74"/>
      <c r="D132" s="75">
        <v>393</v>
      </c>
      <c r="E132" s="73">
        <v>250</v>
      </c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51</v>
      </c>
      <c r="B133" s="74"/>
      <c r="C133" s="74"/>
      <c r="D133" s="75">
        <v>199.3</v>
      </c>
      <c r="E133" s="73">
        <v>10</v>
      </c>
      <c r="F133" s="70"/>
      <c r="G133" s="71"/>
      <c r="H133" s="5"/>
      <c r="I133" s="5"/>
      <c r="J133" s="72"/>
      <c r="K133" s="72">
        <f>E133/D133</f>
        <v>0.050175614651279475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52</v>
      </c>
      <c r="B134" s="74"/>
      <c r="C134" s="74"/>
      <c r="D134" s="75">
        <v>142.9</v>
      </c>
      <c r="E134" s="73">
        <v>142.9</v>
      </c>
      <c r="F134" s="70"/>
      <c r="G134" s="71"/>
      <c r="H134" s="5"/>
      <c r="I134" s="5"/>
      <c r="J134" s="72"/>
      <c r="K134" s="72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8" t="s">
        <v>53</v>
      </c>
      <c r="B135" s="74"/>
      <c r="C135" s="74"/>
      <c r="D135" s="75"/>
      <c r="E135" s="73"/>
      <c r="F135" s="70"/>
      <c r="G135" s="71"/>
      <c r="H135" s="5"/>
      <c r="I135" s="5"/>
      <c r="J135" s="72"/>
      <c r="K135" s="7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68" t="s">
        <v>54</v>
      </c>
      <c r="B136" s="74"/>
      <c r="C136" s="74"/>
      <c r="D136" s="75">
        <v>150</v>
      </c>
      <c r="E136" s="73">
        <v>115.9</v>
      </c>
      <c r="F136" s="70"/>
      <c r="G136" s="71"/>
      <c r="H136" s="5"/>
      <c r="I136" s="5"/>
      <c r="J136" s="72"/>
      <c r="K136" s="72">
        <f>E136/D136</f>
        <v>0.7726666666666667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68" t="s">
        <v>55</v>
      </c>
      <c r="B137" s="74"/>
      <c r="C137" s="74"/>
      <c r="D137" s="75">
        <v>280.5</v>
      </c>
      <c r="E137" s="73">
        <v>169.4</v>
      </c>
      <c r="F137" s="70"/>
      <c r="G137" s="71"/>
      <c r="H137" s="5"/>
      <c r="I137" s="5"/>
      <c r="J137" s="72"/>
      <c r="K137" s="72">
        <f>E137/D137</f>
        <v>0.603921568627451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116" t="s">
        <v>62</v>
      </c>
      <c r="B138" s="117"/>
      <c r="C138" s="12">
        <f>C139+C140+C141+C142+C143+C144+C145+C146+C147</f>
        <v>24202.399999999994</v>
      </c>
      <c r="D138" s="12">
        <f>D139+D140+D141+D142+D143+D144+D145+D146+D147</f>
        <v>33937.5</v>
      </c>
      <c r="E138" s="12">
        <f>E139+E140+E141+E142+E143+E144+E145+E146+E147</f>
        <v>23420.4</v>
      </c>
      <c r="F138" s="12">
        <f>F139+F140+F141+F142+F143+F144+F145+F146+F147</f>
        <v>2395.7999999999997</v>
      </c>
      <c r="G138" s="30">
        <f>E138/C138</f>
        <v>0.9676891547945661</v>
      </c>
      <c r="H138" s="5" t="e">
        <f>E138/#REF!</f>
        <v>#REF!</v>
      </c>
      <c r="I138" s="5" t="e">
        <f>E138/#REF!</f>
        <v>#REF!</v>
      </c>
      <c r="J138" s="15">
        <f>E138/C138</f>
        <v>0.9676891547945661</v>
      </c>
      <c r="K138" s="16">
        <f>E138/D138</f>
        <v>0.690103867403315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47</v>
      </c>
      <c r="B139" s="21"/>
      <c r="C139" s="4">
        <f>C97+C87+C107+C119+C129</f>
        <v>3050.3</v>
      </c>
      <c r="D139" s="4">
        <f>D97+D87+D107+D119+D129</f>
        <v>3415.5</v>
      </c>
      <c r="E139" s="4">
        <f>E97+E87+E107+E119+E129</f>
        <v>2863.4</v>
      </c>
      <c r="F139" s="4">
        <f>F97+F87+F107+F119+F129</f>
        <v>221.79999999999998</v>
      </c>
      <c r="G139" s="4">
        <f>G97+G87+G107+G119+G129</f>
        <v>3.157971621008192</v>
      </c>
      <c r="H139" s="4" t="e">
        <f>H97+H87+H107+H119+H129</f>
        <v>#REF!</v>
      </c>
      <c r="I139" s="4" t="e">
        <f>I97+I87+I107+I119+I129</f>
        <v>#REF!</v>
      </c>
      <c r="J139" s="15">
        <f>E139/C139</f>
        <v>0.938727338294594</v>
      </c>
      <c r="K139" s="16">
        <f>E139/D139</f>
        <v>0.8383545600936906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48</v>
      </c>
      <c r="B140" s="11"/>
      <c r="C140" s="4">
        <f>C98+C88+C108+C120+C130</f>
        <v>2621</v>
      </c>
      <c r="D140" s="4">
        <f>D98+D88+D108+D120+D130</f>
        <v>3674.2</v>
      </c>
      <c r="E140" s="4">
        <f>E98+E88+E108+E120+E130</f>
        <v>3128.9</v>
      </c>
      <c r="F140" s="4">
        <f>F98+F88+F108+F120+F130</f>
        <v>204</v>
      </c>
      <c r="G140" s="4">
        <f>G98+G88+G108+G120+G130</f>
        <v>3.2589705331946512</v>
      </c>
      <c r="H140" s="4" t="e">
        <f>H98+H88+H108+H120+H130</f>
        <v>#REF!</v>
      </c>
      <c r="I140" s="4" t="e">
        <f>I98+I88+I108+I120+I130</f>
        <v>#REF!</v>
      </c>
      <c r="J140" s="15">
        <f>E140/C140</f>
        <v>1.1937809996184663</v>
      </c>
      <c r="K140" s="16">
        <f>E140/D140</f>
        <v>0.851586739970606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49</v>
      </c>
      <c r="B141" s="11"/>
      <c r="C141" s="4">
        <f>C99+C89+C109+C121+C131</f>
        <v>2888</v>
      </c>
      <c r="D141" s="4">
        <f>D99+D89+D109+D121+D131</f>
        <v>3071.5</v>
      </c>
      <c r="E141" s="4">
        <f>E99+E89+E109+E121+E131</f>
        <v>2258.9</v>
      </c>
      <c r="F141" s="4">
        <f>F99+F89+F109+F121+F131</f>
        <v>199</v>
      </c>
      <c r="G141" s="4">
        <f>G99+G89+G109+G121+G131</f>
        <v>2.5502793975141134</v>
      </c>
      <c r="H141" s="4" t="e">
        <f>H99+H89+H109+H121+H131</f>
        <v>#REF!</v>
      </c>
      <c r="I141" s="4" t="e">
        <f>I99+I89+I109+I121+I131</f>
        <v>#REF!</v>
      </c>
      <c r="J141" s="15">
        <f>E141/C141</f>
        <v>0.7821675900277009</v>
      </c>
      <c r="K141" s="16">
        <f>E141/D141</f>
        <v>0.7354387107276575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50</v>
      </c>
      <c r="B142" s="21"/>
      <c r="C142" s="4">
        <f>C100+C90+C110+C122+C132</f>
        <v>1623.8000000000002</v>
      </c>
      <c r="D142" s="4">
        <f>D100+D90+D110+D122+D132</f>
        <v>3934</v>
      </c>
      <c r="E142" s="4">
        <f>E100+E90+E110+E122+E132</f>
        <v>1750.5</v>
      </c>
      <c r="F142" s="4">
        <f>F100+F90+F110+F122+F132</f>
        <v>78.2</v>
      </c>
      <c r="G142" s="4">
        <f>G100+G90+G110+G122+G132</f>
        <v>3.444414654716207</v>
      </c>
      <c r="H142" s="4" t="e">
        <f>H100+H90+H110+H122+H132</f>
        <v>#REF!</v>
      </c>
      <c r="I142" s="4" t="e">
        <f>I100+I90+I110+I122+I132</f>
        <v>#REF!</v>
      </c>
      <c r="J142" s="15">
        <f>E142/C142</f>
        <v>1.078026850597364</v>
      </c>
      <c r="K142" s="16">
        <f>E142/D142</f>
        <v>0.4449669547534316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51</v>
      </c>
      <c r="B143" s="11"/>
      <c r="C143" s="4">
        <f>C101+C91+C111+C123+C133</f>
        <v>2841.6000000000004</v>
      </c>
      <c r="D143" s="4">
        <f>D101+D91+D111+D123+D133</f>
        <v>3946.2000000000003</v>
      </c>
      <c r="E143" s="4">
        <f>E101+E91+E111+E123+E133</f>
        <v>1986.1</v>
      </c>
      <c r="F143" s="4">
        <f>F101+F91+F111+F123+F133</f>
        <v>191.3</v>
      </c>
      <c r="G143" s="4">
        <f>G101+G91+G111+G123+G133</f>
        <v>2.304840037709311</v>
      </c>
      <c r="H143" s="4" t="e">
        <f>H101+H91+H111+H123+H133</f>
        <v>#REF!</v>
      </c>
      <c r="I143" s="4" t="e">
        <f>I101+I91+I111+I123+I133</f>
        <v>#REF!</v>
      </c>
      <c r="J143" s="15">
        <f>E143/C143</f>
        <v>0.6989372184684683</v>
      </c>
      <c r="K143" s="16">
        <f>E143/D143</f>
        <v>0.5032943084486341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249" ht="12.75">
      <c r="A144" s="20" t="s">
        <v>52</v>
      </c>
      <c r="B144" s="11"/>
      <c r="C144" s="4">
        <f>C102+C92+C112+C124+C134</f>
        <v>3998</v>
      </c>
      <c r="D144" s="4">
        <f>D102+D92+D112+D124+D134</f>
        <v>4677.4</v>
      </c>
      <c r="E144" s="4">
        <f>E102+E92+E112+E124+E134</f>
        <v>3726.7000000000007</v>
      </c>
      <c r="F144" s="4">
        <f>F102+F92+F112+F124+F134</f>
        <v>548.4</v>
      </c>
      <c r="G144" s="4">
        <f>G102+G92+G112+G124+G134</f>
        <v>2.6742956571987664</v>
      </c>
      <c r="H144" s="4" t="e">
        <f>H102+H92+H112+H124+H134</f>
        <v>#REF!</v>
      </c>
      <c r="I144" s="4" t="e">
        <f>I102+I92+I112+I124+I134</f>
        <v>#REF!</v>
      </c>
      <c r="J144" s="15">
        <f>E144/C144</f>
        <v>0.9321410705352678</v>
      </c>
      <c r="K144" s="16">
        <f>E144/D144</f>
        <v>0.7967460555009195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</row>
    <row r="145" spans="1:249" ht="12.75">
      <c r="A145" s="20" t="s">
        <v>53</v>
      </c>
      <c r="B145" s="11"/>
      <c r="C145" s="4">
        <f>C103+C93+C113+C125+C135</f>
        <v>3061.1</v>
      </c>
      <c r="D145" s="4">
        <f>D103+D93+D113+D125+D135</f>
        <v>3088.1</v>
      </c>
      <c r="E145" s="4">
        <f>E103+E93+E113+E125+E135</f>
        <v>1835.1</v>
      </c>
      <c r="F145" s="4">
        <f>F103+F93+F113+F125+F135</f>
        <v>95.1</v>
      </c>
      <c r="G145" s="4">
        <f>G103+G93+G113+G125+G135</f>
        <v>2.087939756784017</v>
      </c>
      <c r="H145" s="4" t="e">
        <f>H103+H93+H113+H125+H135</f>
        <v>#REF!</v>
      </c>
      <c r="I145" s="4" t="e">
        <f>I103+I93+I113+I125+I135</f>
        <v>#REF!</v>
      </c>
      <c r="J145" s="15">
        <f>E145/C145</f>
        <v>0.5994903792754238</v>
      </c>
      <c r="K145" s="16">
        <f>E145/D145</f>
        <v>0.594248890903792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</row>
    <row r="146" spans="1:11" ht="12.75">
      <c r="A146" s="20" t="s">
        <v>54</v>
      </c>
      <c r="B146" s="11"/>
      <c r="C146" s="4">
        <f>C104+C94+C114+C126+C136</f>
        <v>3722.1000000000004</v>
      </c>
      <c r="D146" s="4">
        <f>D104+D94+D114+D126+D136</f>
        <v>6025.3</v>
      </c>
      <c r="E146" s="4">
        <f>E104+E94+E114+E126+E136</f>
        <v>5022.2</v>
      </c>
      <c r="F146" s="4">
        <f>F104+F94+F114+F126+F136</f>
        <v>515.5</v>
      </c>
      <c r="G146" s="4">
        <f>G104+G94+G114+G126+G136</f>
        <v>3.3267138363030706</v>
      </c>
      <c r="H146" s="4" t="e">
        <f>H104+H94+H114+H126+H136</f>
        <v>#REF!</v>
      </c>
      <c r="I146" s="4" t="e">
        <f>I104+I94+I114+I126+I136</f>
        <v>#REF!</v>
      </c>
      <c r="J146" s="15">
        <f>E146/C146</f>
        <v>1.3492920663066548</v>
      </c>
      <c r="K146" s="16">
        <f>E146/D146</f>
        <v>0.8335186629711383</v>
      </c>
    </row>
    <row r="147" spans="1:11" ht="12.75">
      <c r="A147" s="20" t="s">
        <v>55</v>
      </c>
      <c r="B147" s="11"/>
      <c r="C147" s="4">
        <f>C105+C95+C115+C117+C127+C137</f>
        <v>396.5</v>
      </c>
      <c r="D147" s="4">
        <f>D105+D95+D115+D117+D127+D137</f>
        <v>2105.3</v>
      </c>
      <c r="E147" s="4">
        <f>E105+E95+E115+E117+E127+E137</f>
        <v>848.6</v>
      </c>
      <c r="F147" s="4">
        <f>F105+F95+F115+F117+F127+F137</f>
        <v>342.5</v>
      </c>
      <c r="G147" s="4">
        <f>G105+G95+G115+G117+G127+G137</f>
        <v>342.5</v>
      </c>
      <c r="H147" s="4">
        <f>H105+H95+H115+H117+H127+H137</f>
        <v>342.5</v>
      </c>
      <c r="I147" s="4">
        <f>I105+I95+I115+I117+I127+I137</f>
        <v>342.5</v>
      </c>
      <c r="J147" s="15" t="s">
        <v>16</v>
      </c>
      <c r="K147" s="16">
        <f>E147/D147</f>
        <v>0.4030779461359426</v>
      </c>
    </row>
    <row r="148" spans="1:11" ht="16.5">
      <c r="A148" s="118" t="s">
        <v>40</v>
      </c>
      <c r="B148" s="119"/>
      <c r="C148" s="17">
        <f>C138+C76</f>
        <v>58186</v>
      </c>
      <c r="D148" s="17">
        <f>D138+D76</f>
        <v>68015.1</v>
      </c>
      <c r="E148" s="17">
        <f>E138+E76</f>
        <v>50884.600000000006</v>
      </c>
      <c r="F148" s="85">
        <f>F138+F76</f>
        <v>4175.099999999999</v>
      </c>
      <c r="G148" s="18">
        <f>E148/C148</f>
        <v>0.8745162066476473</v>
      </c>
      <c r="H148" s="18" t="e">
        <f>E148/#REF!</f>
        <v>#REF!</v>
      </c>
      <c r="I148" s="18" t="e">
        <f>E148/#REF!</f>
        <v>#REF!</v>
      </c>
      <c r="J148" s="87">
        <f>E148/C148</f>
        <v>0.8745162066476473</v>
      </c>
      <c r="K148" s="53">
        <f>E148/D148</f>
        <v>0.7481368107964261</v>
      </c>
    </row>
    <row r="149" spans="1:11" ht="15">
      <c r="A149" s="22" t="s">
        <v>47</v>
      </c>
      <c r="B149" s="23"/>
      <c r="C149" s="24">
        <f>C77+C139</f>
        <v>5541.5</v>
      </c>
      <c r="D149" s="24">
        <f>D77+D139</f>
        <v>5906.7</v>
      </c>
      <c r="E149" s="24">
        <f>E77+E139</f>
        <v>4572.200000000001</v>
      </c>
      <c r="F149" s="86">
        <f>F77+F139</f>
        <v>357.4</v>
      </c>
      <c r="G149" s="52">
        <f>E149/C149</f>
        <v>0.8250834611567266</v>
      </c>
      <c r="H149" s="52" t="e">
        <f>E149/#REF!</f>
        <v>#REF!</v>
      </c>
      <c r="I149" s="52" t="e">
        <f>E149/#REF!</f>
        <v>#REF!</v>
      </c>
      <c r="J149" s="97">
        <f>E149/C149</f>
        <v>0.8250834611567266</v>
      </c>
      <c r="K149" s="98">
        <f>E149/D149</f>
        <v>0.7740701237577667</v>
      </c>
    </row>
    <row r="150" spans="1:11" ht="15">
      <c r="A150" s="22" t="s">
        <v>48</v>
      </c>
      <c r="B150" s="23"/>
      <c r="C150" s="24">
        <f>C78+C140</f>
        <v>3829.8</v>
      </c>
      <c r="D150" s="24">
        <f>D78+D140</f>
        <v>4883</v>
      </c>
      <c r="E150" s="24">
        <f>E78+E140</f>
        <v>4198.9</v>
      </c>
      <c r="F150" s="86">
        <f>F78+F140</f>
        <v>262.5</v>
      </c>
      <c r="G150" s="52">
        <f>E150/C150</f>
        <v>1.096375789858478</v>
      </c>
      <c r="H150" s="52" t="e">
        <f>E150/#REF!</f>
        <v>#REF!</v>
      </c>
      <c r="I150" s="52" t="e">
        <f>E150/#REF!</f>
        <v>#REF!</v>
      </c>
      <c r="J150" s="97">
        <f>E150/C150</f>
        <v>1.096375789858478</v>
      </c>
      <c r="K150" s="98">
        <f>E150/D150</f>
        <v>0.8599016997747285</v>
      </c>
    </row>
    <row r="151" spans="1:11" ht="15">
      <c r="A151" s="22" t="s">
        <v>49</v>
      </c>
      <c r="B151" s="23"/>
      <c r="C151" s="24">
        <f>C79+C141</f>
        <v>4928.8</v>
      </c>
      <c r="D151" s="24">
        <f>D79+D141</f>
        <v>5112.3</v>
      </c>
      <c r="E151" s="24">
        <f>E79+E141</f>
        <v>3865.1000000000004</v>
      </c>
      <c r="F151" s="86">
        <f>F79+F141</f>
        <v>299.7</v>
      </c>
      <c r="G151" s="52">
        <f>E151/C151</f>
        <v>0.7841868203213764</v>
      </c>
      <c r="H151" s="52" t="e">
        <f>E151/#REF!</f>
        <v>#REF!</v>
      </c>
      <c r="I151" s="52" t="e">
        <f>E151/#REF!</f>
        <v>#REF!</v>
      </c>
      <c r="J151" s="97">
        <f>E151/C151</f>
        <v>0.7841868203213764</v>
      </c>
      <c r="K151" s="98">
        <f>E151/D151</f>
        <v>0.7560393560628289</v>
      </c>
    </row>
    <row r="152" spans="1:11" ht="15">
      <c r="A152" s="22" t="s">
        <v>50</v>
      </c>
      <c r="B152" s="23"/>
      <c r="C152" s="24">
        <f>C80+C142</f>
        <v>4311</v>
      </c>
      <c r="D152" s="24">
        <f>D80+D142</f>
        <v>6715.2</v>
      </c>
      <c r="E152" s="24">
        <f>E80+E142</f>
        <v>3753.1</v>
      </c>
      <c r="F152" s="86">
        <f>F80+F142</f>
        <v>219.3</v>
      </c>
      <c r="G152" s="52">
        <f>E152/C152</f>
        <v>0.870586870795639</v>
      </c>
      <c r="H152" s="52" t="e">
        <f>E152/#REF!</f>
        <v>#REF!</v>
      </c>
      <c r="I152" s="52" t="e">
        <f>E152/#REF!</f>
        <v>#REF!</v>
      </c>
      <c r="J152" s="97">
        <f>E152/C152</f>
        <v>0.870586870795639</v>
      </c>
      <c r="K152" s="98">
        <f>E152/D152</f>
        <v>0.5588962354062426</v>
      </c>
    </row>
    <row r="153" spans="1:11" ht="15">
      <c r="A153" s="22" t="s">
        <v>51</v>
      </c>
      <c r="B153" s="23"/>
      <c r="C153" s="24">
        <f>C81+C143</f>
        <v>4133.8</v>
      </c>
      <c r="D153" s="24">
        <f>D81+D143</f>
        <v>5238.400000000001</v>
      </c>
      <c r="E153" s="24">
        <f>E81+E143</f>
        <v>3119.2999999999997</v>
      </c>
      <c r="F153" s="86">
        <f>F81+F143</f>
        <v>267</v>
      </c>
      <c r="G153" s="52">
        <f>E153/C153</f>
        <v>0.7545841598529197</v>
      </c>
      <c r="H153" s="52" t="e">
        <f>E153/#REF!</f>
        <v>#REF!</v>
      </c>
      <c r="I153" s="52" t="e">
        <f>E153/#REF!</f>
        <v>#REF!</v>
      </c>
      <c r="J153" s="97">
        <f>E153/C153</f>
        <v>0.7545841598529197</v>
      </c>
      <c r="K153" s="98">
        <f>E153/D153</f>
        <v>0.5954680818570555</v>
      </c>
    </row>
    <row r="154" spans="1:11" ht="15">
      <c r="A154" s="22" t="s">
        <v>52</v>
      </c>
      <c r="B154" s="23"/>
      <c r="C154" s="24">
        <f>C82+C144</f>
        <v>6807.7</v>
      </c>
      <c r="D154" s="24">
        <f>D82+D144</f>
        <v>7487.099999999999</v>
      </c>
      <c r="E154" s="24">
        <f>E82+E144</f>
        <v>6194.5</v>
      </c>
      <c r="F154" s="86">
        <f>F82+F144</f>
        <v>706.5</v>
      </c>
      <c r="G154" s="52">
        <f>E154/C154</f>
        <v>0.9099255255078809</v>
      </c>
      <c r="H154" s="52" t="e">
        <f>E154/#REF!</f>
        <v>#REF!</v>
      </c>
      <c r="I154" s="52" t="e">
        <f>E154/#REF!</f>
        <v>#REF!</v>
      </c>
      <c r="J154" s="97">
        <f>E154/C154</f>
        <v>0.9099255255078809</v>
      </c>
      <c r="K154" s="98">
        <f>E154/D154</f>
        <v>0.8273563863178001</v>
      </c>
    </row>
    <row r="155" spans="1:11" ht="15">
      <c r="A155" s="22" t="s">
        <v>53</v>
      </c>
      <c r="B155" s="23"/>
      <c r="C155" s="24">
        <f>C83+C145</f>
        <v>4531.6</v>
      </c>
      <c r="D155" s="24">
        <f>D83+D145</f>
        <v>4558.6</v>
      </c>
      <c r="E155" s="24">
        <f>E83+E145</f>
        <v>3210</v>
      </c>
      <c r="F155" s="86">
        <f>F83+F145</f>
        <v>192.9</v>
      </c>
      <c r="G155" s="52">
        <f>E155/C155</f>
        <v>0.7083590784711801</v>
      </c>
      <c r="H155" s="52" t="e">
        <f>E155/#REF!</f>
        <v>#REF!</v>
      </c>
      <c r="I155" s="52" t="e">
        <f>E155/#REF!</f>
        <v>#REF!</v>
      </c>
      <c r="J155" s="97">
        <f>E155/C155</f>
        <v>0.7083590784711801</v>
      </c>
      <c r="K155" s="98">
        <f>E155/D155</f>
        <v>0.7041635589874083</v>
      </c>
    </row>
    <row r="156" spans="1:11" ht="15">
      <c r="A156" s="22" t="s">
        <v>54</v>
      </c>
      <c r="B156" s="23"/>
      <c r="C156" s="24">
        <f>C84+C146</f>
        <v>5785.1</v>
      </c>
      <c r="D156" s="24">
        <f>D84+D146</f>
        <v>8088.3</v>
      </c>
      <c r="E156" s="24">
        <f>E84+E146</f>
        <v>6586.299999999999</v>
      </c>
      <c r="F156" s="86">
        <f>F84+F146</f>
        <v>614.6</v>
      </c>
      <c r="G156" s="52">
        <f>E156/C156</f>
        <v>1.1384937166168259</v>
      </c>
      <c r="H156" s="52" t="e">
        <f>E156/#REF!</f>
        <v>#REF!</v>
      </c>
      <c r="I156" s="52" t="e">
        <f>E156/#REF!</f>
        <v>#REF!</v>
      </c>
      <c r="J156" s="97">
        <f>E156/C156</f>
        <v>1.1384937166168259</v>
      </c>
      <c r="K156" s="98">
        <f>E156/D156</f>
        <v>0.8142996674208424</v>
      </c>
    </row>
    <row r="157" spans="1:11" ht="15">
      <c r="A157" s="25" t="s">
        <v>55</v>
      </c>
      <c r="B157" s="23"/>
      <c r="C157" s="24">
        <f>C85+C147</f>
        <v>18316.700000000004</v>
      </c>
      <c r="D157" s="24">
        <f>D85+D147</f>
        <v>20025.500000000004</v>
      </c>
      <c r="E157" s="24">
        <f>E85+E147</f>
        <v>15385.2</v>
      </c>
      <c r="F157" s="24">
        <f>F85+F147</f>
        <v>1255.1999999999998</v>
      </c>
      <c r="G157" s="52">
        <f>E157/C157</f>
        <v>0.8399547953506907</v>
      </c>
      <c r="H157" s="52" t="e">
        <f>E157/#REF!</f>
        <v>#REF!</v>
      </c>
      <c r="I157" s="52" t="e">
        <f>E157/#REF!</f>
        <v>#REF!</v>
      </c>
      <c r="J157" s="97">
        <f>E157/C157</f>
        <v>0.8399547953506907</v>
      </c>
      <c r="K157" s="98">
        <f>E157/D157</f>
        <v>0.7682804424358941</v>
      </c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  <row r="458" spans="8:11" ht="12.75">
      <c r="H458" s="76"/>
      <c r="I458" s="76"/>
      <c r="J458" s="76"/>
      <c r="K458" s="76"/>
    </row>
    <row r="459" spans="8:11" ht="12.75">
      <c r="H459" s="76"/>
      <c r="I459" s="76"/>
      <c r="J459" s="76"/>
      <c r="K459" s="76"/>
    </row>
    <row r="460" spans="8:11" ht="12.75">
      <c r="H460" s="76"/>
      <c r="I460" s="76"/>
      <c r="J460" s="76"/>
      <c r="K460" s="76"/>
    </row>
  </sheetData>
  <sheetProtection/>
  <mergeCells count="11">
    <mergeCell ref="A148:B148"/>
    <mergeCell ref="A138:B138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2016-11-11T07:09:05Z</dcterms:modified>
  <cp:category/>
  <cp:version/>
  <cp:contentType/>
  <cp:contentStatus/>
</cp:coreProperties>
</file>