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<sst xmlns="http://schemas.openxmlformats.org/spreadsheetml/2006/main" count="344" uniqueCount="129">
  <si>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</si>
  <si>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</si>
  <si>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</si>
  <si>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</si>
  <si>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</si>
  <si>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</si>
  <si>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</si>
  <si>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</si>
  <si>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</si>
  <si>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</si>
  <si>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</si>
  <si>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</si>
  <si>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</si>
  <si>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</si>
  <si>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</si>
  <si>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</si>
  <si>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</si>
  <si>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</si>
  <si>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</si>
  <si>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</si>
  <si>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</si>
  <si>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</si>
  <si>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</si>
  <si>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</si>
  <si>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</si>
  <si>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</si>
  <si>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</si>
  <si>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</si>
  <si>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</si>
  <si>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</si>
  <si>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</si>
  <si>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</si>
  <si>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</si>
  <si>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</si>
  <si>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</si>
  <si>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</si>
  <si>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</si>
  <si>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</si>
  <si>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</si>
  <si>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</si>
  <si>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</si>
  <si>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</si>
  <si>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</si>
  <si>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</si>
  <si>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</si>
  <si>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</si>
  <si>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</si>
  <si>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</si>
  <si>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</si>
  <si>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</si>
  <si>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</si>
  <si>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</si>
  <si>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</si>
  <si>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</si>
  <si>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</si>
  <si>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</si>
  <si>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</si>
  <si>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</si>
  <si>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</si>
  <si>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</si>
  <si>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</si>
  <si>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</si>
  <si>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</si>
  <si>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</si>
  <si>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</si>
  <si>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</si>
  <si>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</si>
  <si>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</si>
  <si>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</si>
  <si>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</si>
  <si>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</si>
  <si>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</si>
  <si>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</si>
  <si>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</si>
  <si>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</si>
  <si>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</si>
  <si>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</si>
  <si>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</si>
  <si>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</si>
  <si>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</si>
  <si>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</si>
  <si>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</si>
  <si>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</si>
  <si>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</si>
  <si>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</si>
  <si>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</si>
  <si>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</si>
  <si>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</si>
  <si>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</si>
  <si>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</si>
  <si>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</si>
  <si>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</si>
  <si>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</si>
  <si>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</si>
  <si>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</si>
  <si>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</si>
  <si>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</si>
  <si>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</si>
  <si>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</si>
  <si>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</si>
  <si>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</si>
  <si>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</si>
  <si>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</si>
  <si>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</si>
  <si>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</si>
  <si>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</si>
  <si>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</si>
  <si>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</si>
  <si>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</si>
  <si>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</si>
  <si>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</si>
  <si>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</si>
  <si>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</si>
  <si>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</si>
  <si>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</si>
  <si>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</si>
  <si>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</si>
  <si>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</si>
  <si>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</si>
  <si>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</si>
  <si>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</si>
  <si>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об исполнении бюджетов поселений на 1 августа 2016 г.</t>
  </si>
  <si>
    <t>на 1 августа</t>
  </si>
  <si>
    <t>2 04 05020 00 0000 180</t>
  </si>
  <si>
    <t>Иные МБТ бюджетам поселении от организаций</t>
  </si>
  <si>
    <t>2 07 05020 00 0000 180</t>
  </si>
  <si>
    <t>Иные МБТ бюджетам поселении от физических лиц</t>
  </si>
  <si>
    <t>на 1 августа 2016 года</t>
  </si>
  <si>
    <t>исполнено на 1 августа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</si>
</sst>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1">
      <selection activeCell="F20" sqref="F20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4" t="s">
        <v>0</v>
      </c>
      <c r="B1" s="104"/>
      <c r="C1" s="104"/>
      <c r="D1" s="104"/>
      <c r="E1" s="104"/>
      <c r="F1" s="104"/>
      <c r="G1" s="104"/>
    </row>
    <row r="2" spans="1:7" ht="15.75">
      <c r="A2" s="104" t="s">
        <v>1</v>
      </c>
      <c r="B2" s="104"/>
      <c r="C2" s="104"/>
      <c r="D2" s="104"/>
      <c r="E2" s="104"/>
      <c r="F2" s="104"/>
      <c r="G2" s="104"/>
    </row>
    <row r="3" spans="1:7" ht="15" customHeight="1">
      <c r="A3" s="104" t="s">
        <v>127</v>
      </c>
      <c r="B3" s="104"/>
      <c r="C3" s="104"/>
      <c r="D3" s="104"/>
      <c r="E3" s="104"/>
      <c r="F3" s="104"/>
      <c r="G3" s="104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128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41">
        <v>113506.3</v>
      </c>
      <c r="D5" s="41">
        <v>113506.3</v>
      </c>
      <c r="E5" s="41">
        <v>61563.7</v>
      </c>
      <c r="F5" s="95">
        <f>E5/C5</f>
        <v>0.5423813479956618</v>
      </c>
      <c r="G5" s="95">
        <f aca="true" t="shared" si="0" ref="G5:G12">E5/D5</f>
        <v>0.5423813479956618</v>
      </c>
    </row>
    <row r="6" spans="1:7" ht="15.75" outlineLevel="1">
      <c r="A6" s="39" t="s">
        <v>81</v>
      </c>
      <c r="B6" s="45" t="s">
        <v>82</v>
      </c>
      <c r="C6" s="41">
        <v>10356.1</v>
      </c>
      <c r="D6" s="41">
        <v>10356.1</v>
      </c>
      <c r="E6" s="41">
        <v>7201.8</v>
      </c>
      <c r="F6" s="95">
        <f>E6/C6</f>
        <v>0.6954162281167621</v>
      </c>
      <c r="G6" s="95">
        <f t="shared" si="0"/>
        <v>0.6954162281167621</v>
      </c>
    </row>
    <row r="7" spans="1:7" ht="15.75" outlineLevel="1">
      <c r="A7" s="39" t="s">
        <v>6</v>
      </c>
      <c r="B7" s="45" t="s">
        <v>7</v>
      </c>
      <c r="C7" s="41">
        <v>6969.8</v>
      </c>
      <c r="D7" s="41">
        <v>6969.8</v>
      </c>
      <c r="E7" s="41">
        <v>3956.7</v>
      </c>
      <c r="F7" s="95">
        <f>E7/C7</f>
        <v>0.5676920428132801</v>
      </c>
      <c r="G7" s="95">
        <f t="shared" si="0"/>
        <v>0.5676920428132801</v>
      </c>
    </row>
    <row r="8" spans="1:7" ht="15.75" outlineLevel="1">
      <c r="A8" s="39" t="s">
        <v>8</v>
      </c>
      <c r="B8" s="45" t="s">
        <v>9</v>
      </c>
      <c r="C8" s="41">
        <v>13.4</v>
      </c>
      <c r="D8" s="41">
        <v>29.7</v>
      </c>
      <c r="E8" s="41">
        <v>47.4</v>
      </c>
      <c r="F8" s="79" t="s">
        <v>16</v>
      </c>
      <c r="G8" s="95">
        <f t="shared" si="0"/>
        <v>1.595959595959596</v>
      </c>
    </row>
    <row r="9" spans="1:7" ht="15.75" outlineLevel="1">
      <c r="A9" s="39" t="s">
        <v>10</v>
      </c>
      <c r="B9" s="45" t="s">
        <v>70</v>
      </c>
      <c r="C9" s="41">
        <v>1438.7</v>
      </c>
      <c r="D9" s="41">
        <v>1438.7</v>
      </c>
      <c r="E9" s="41">
        <v>148.3</v>
      </c>
      <c r="F9" s="95">
        <f>E9/C9</f>
        <v>0.10307916869395983</v>
      </c>
      <c r="G9" s="95">
        <f t="shared" si="0"/>
        <v>0.10307916869395983</v>
      </c>
    </row>
    <row r="10" spans="1:7" ht="15.75" outlineLevel="1">
      <c r="A10" s="39" t="s">
        <v>102</v>
      </c>
      <c r="B10" s="45" t="s">
        <v>98</v>
      </c>
      <c r="C10" s="41">
        <v>4110.8</v>
      </c>
      <c r="D10" s="41">
        <v>4110.8</v>
      </c>
      <c r="E10" s="41">
        <v>3369.2</v>
      </c>
      <c r="F10" s="95">
        <f>E10/C10</f>
        <v>0.8195971587039018</v>
      </c>
      <c r="G10" s="95">
        <f t="shared" si="0"/>
        <v>0.8195971587039018</v>
      </c>
    </row>
    <row r="11" spans="1:7" ht="15.75" outlineLevel="1">
      <c r="A11" s="39" t="s">
        <v>102</v>
      </c>
      <c r="B11" s="45" t="s">
        <v>99</v>
      </c>
      <c r="C11" s="41">
        <v>4889</v>
      </c>
      <c r="D11" s="41">
        <v>4889</v>
      </c>
      <c r="E11" s="41">
        <v>224.1</v>
      </c>
      <c r="F11" s="95">
        <f>E11/C11</f>
        <v>0.045837594600122725</v>
      </c>
      <c r="G11" s="95">
        <f t="shared" si="0"/>
        <v>0.045837594600122725</v>
      </c>
    </row>
    <row r="12" spans="1:7" ht="15.75" outlineLevel="1">
      <c r="A12" s="39" t="s">
        <v>12</v>
      </c>
      <c r="B12" s="45" t="s">
        <v>13</v>
      </c>
      <c r="C12" s="41">
        <v>1779.4</v>
      </c>
      <c r="D12" s="41">
        <v>1901.6</v>
      </c>
      <c r="E12" s="41">
        <v>1130.6</v>
      </c>
      <c r="F12" s="95">
        <f>E12/C12</f>
        <v>0.6353827132741373</v>
      </c>
      <c r="G12" s="95">
        <f t="shared" si="0"/>
        <v>0.5945519562473706</v>
      </c>
    </row>
    <row r="13" spans="1:249" s="47" customFormat="1" ht="15.75" outlineLevel="1">
      <c r="A13" s="39" t="s">
        <v>14</v>
      </c>
      <c r="B13" s="45" t="s">
        <v>15</v>
      </c>
      <c r="C13" s="41"/>
      <c r="D13" s="41"/>
      <c r="E13" s="41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102" t="s">
        <v>17</v>
      </c>
      <c r="B14" s="102"/>
      <c r="C14" s="42">
        <f>SUM(C5:C13)</f>
        <v>143063.5</v>
      </c>
      <c r="D14" s="42">
        <f>SUM(D5:D13)</f>
        <v>143202</v>
      </c>
      <c r="E14" s="42">
        <f>SUM(E5:E13)</f>
        <v>77641.8</v>
      </c>
      <c r="F14" s="43">
        <f>E14/C14</f>
        <v>0.5427086573444659</v>
      </c>
      <c r="G14" s="43">
        <f aca="true" t="shared" si="1" ref="G14:G25">E14/D14</f>
        <v>0.5421837683831232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7" ht="15.75" outlineLevel="1">
      <c r="A15" s="39" t="s">
        <v>76</v>
      </c>
      <c r="B15" s="40" t="s">
        <v>18</v>
      </c>
      <c r="C15" s="41">
        <v>4593.1</v>
      </c>
      <c r="D15" s="41">
        <v>4593.1</v>
      </c>
      <c r="E15" s="41">
        <v>3121.9</v>
      </c>
      <c r="F15" s="95">
        <f>E15/C15</f>
        <v>0.6796934532233132</v>
      </c>
      <c r="G15" s="95">
        <f t="shared" si="1"/>
        <v>0.6796934532233132</v>
      </c>
    </row>
    <row r="16" spans="1:7" ht="15.75" outlineLevel="1">
      <c r="A16" s="39" t="s">
        <v>85</v>
      </c>
      <c r="B16" s="40" t="s">
        <v>18</v>
      </c>
      <c r="C16" s="41">
        <v>306.1</v>
      </c>
      <c r="D16" s="41">
        <v>306.1</v>
      </c>
      <c r="E16" s="41">
        <v>303.6</v>
      </c>
      <c r="F16" s="95">
        <f aca="true" t="shared" si="2" ref="F16:F25">E16/C16</f>
        <v>0.9918327344005227</v>
      </c>
      <c r="G16" s="95">
        <f t="shared" si="1"/>
        <v>0.9918327344005227</v>
      </c>
    </row>
    <row r="17" spans="1:7" ht="31.5" outlineLevel="1">
      <c r="A17" s="39" t="s">
        <v>67</v>
      </c>
      <c r="B17" s="45" t="s">
        <v>19</v>
      </c>
      <c r="C17" s="41">
        <v>1430.1</v>
      </c>
      <c r="D17" s="41">
        <v>1430.1</v>
      </c>
      <c r="E17" s="41">
        <v>1084.4</v>
      </c>
      <c r="F17" s="95">
        <f t="shared" si="2"/>
        <v>0.7582686525417804</v>
      </c>
      <c r="G17" s="95">
        <f t="shared" si="1"/>
        <v>0.7582686525417804</v>
      </c>
    </row>
    <row r="18" spans="1:7" ht="31.5" outlineLevel="1">
      <c r="A18" s="39" t="s">
        <v>73</v>
      </c>
      <c r="B18" s="45" t="s">
        <v>74</v>
      </c>
      <c r="C18" s="41">
        <v>23</v>
      </c>
      <c r="D18" s="41">
        <v>23</v>
      </c>
      <c r="E18" s="41">
        <v>8.8</v>
      </c>
      <c r="F18" s="95">
        <f t="shared" si="2"/>
        <v>0.3826086956521739</v>
      </c>
      <c r="G18" s="95">
        <f t="shared" si="1"/>
        <v>0.3826086956521739</v>
      </c>
    </row>
    <row r="19" spans="1:7" ht="31.5" outlineLevel="1">
      <c r="A19" s="39" t="s">
        <v>66</v>
      </c>
      <c r="B19" s="45" t="s">
        <v>20</v>
      </c>
      <c r="C19" s="41">
        <v>120</v>
      </c>
      <c r="D19" s="41">
        <v>120</v>
      </c>
      <c r="E19" s="41">
        <v>140</v>
      </c>
      <c r="F19" s="95">
        <f t="shared" si="2"/>
        <v>1.1666666666666667</v>
      </c>
      <c r="G19" s="95">
        <f t="shared" si="1"/>
        <v>1.1666666666666667</v>
      </c>
    </row>
    <row r="20" spans="1:7" ht="31.5" outlineLevel="1">
      <c r="A20" s="39" t="s">
        <v>21</v>
      </c>
      <c r="B20" s="45" t="s">
        <v>22</v>
      </c>
      <c r="C20" s="41">
        <v>284.5</v>
      </c>
      <c r="D20" s="41">
        <v>430</v>
      </c>
      <c r="E20" s="41">
        <v>586</v>
      </c>
      <c r="F20" s="79" t="s">
        <v>16</v>
      </c>
      <c r="G20" s="95">
        <f t="shared" si="1"/>
        <v>1.3627906976744186</v>
      </c>
    </row>
    <row r="21" spans="1:7" ht="15.75" outlineLevel="1">
      <c r="A21" s="39" t="s">
        <v>103</v>
      </c>
      <c r="B21" s="45" t="s">
        <v>104</v>
      </c>
      <c r="C21" s="41"/>
      <c r="D21" s="41">
        <v>10</v>
      </c>
      <c r="E21" s="41">
        <v>17.3</v>
      </c>
      <c r="F21" s="95"/>
      <c r="G21" s="95">
        <f t="shared" si="1"/>
        <v>1.73</v>
      </c>
    </row>
    <row r="22" spans="1:7" ht="30.75" customHeight="1" outlineLevel="1">
      <c r="A22" s="39" t="s">
        <v>97</v>
      </c>
      <c r="B22" s="45" t="s">
        <v>92</v>
      </c>
      <c r="C22" s="41"/>
      <c r="D22" s="41">
        <v>186</v>
      </c>
      <c r="E22" s="41">
        <v>188.2</v>
      </c>
      <c r="F22" s="95"/>
      <c r="G22" s="95">
        <f t="shared" si="1"/>
        <v>1.0118279569892472</v>
      </c>
    </row>
    <row r="23" spans="1:7" ht="31.5" outlineLevel="1">
      <c r="A23" s="39" t="s">
        <v>80</v>
      </c>
      <c r="B23" s="45" t="s">
        <v>75</v>
      </c>
      <c r="C23" s="41">
        <v>100</v>
      </c>
      <c r="D23" s="41">
        <v>100</v>
      </c>
      <c r="E23" s="41"/>
      <c r="F23" s="95">
        <f t="shared" si="2"/>
        <v>0</v>
      </c>
      <c r="G23" s="95">
        <f t="shared" si="1"/>
        <v>0</v>
      </c>
    </row>
    <row r="24" spans="1:7" ht="15.75" outlineLevel="1">
      <c r="A24" s="39" t="s">
        <v>79</v>
      </c>
      <c r="B24" s="45" t="s">
        <v>23</v>
      </c>
      <c r="C24" s="41">
        <v>800</v>
      </c>
      <c r="D24" s="41">
        <v>800</v>
      </c>
      <c r="E24" s="41">
        <v>184.5</v>
      </c>
      <c r="F24" s="95">
        <f t="shared" si="2"/>
        <v>0.230625</v>
      </c>
      <c r="G24" s="95">
        <f t="shared" si="1"/>
        <v>0.230625</v>
      </c>
    </row>
    <row r="25" spans="1:7" ht="15.75" outlineLevel="1">
      <c r="A25" s="39" t="s">
        <v>24</v>
      </c>
      <c r="B25" s="45" t="s">
        <v>25</v>
      </c>
      <c r="C25" s="41">
        <v>664.3</v>
      </c>
      <c r="D25" s="41">
        <v>664.3</v>
      </c>
      <c r="E25" s="41">
        <v>128.7</v>
      </c>
      <c r="F25" s="95">
        <f t="shared" si="2"/>
        <v>0.19373776908023482</v>
      </c>
      <c r="G25" s="95">
        <f t="shared" si="1"/>
        <v>0.19373776908023482</v>
      </c>
    </row>
    <row r="26" spans="1:249" s="48" customFormat="1" ht="31.5" outlineLevel="1">
      <c r="A26" s="39" t="s">
        <v>26</v>
      </c>
      <c r="B26" s="45" t="s">
        <v>27</v>
      </c>
      <c r="C26" s="41"/>
      <c r="D26" s="41"/>
      <c r="E26" s="41">
        <v>0.1</v>
      </c>
      <c r="F26" s="95"/>
      <c r="G26" s="9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1" t="s">
        <v>28</v>
      </c>
      <c r="B27" s="101"/>
      <c r="C27" s="42">
        <f>SUM(C15:C26)</f>
        <v>8321.1</v>
      </c>
      <c r="D27" s="42">
        <f>SUM(D15:D26)</f>
        <v>8662.6</v>
      </c>
      <c r="E27" s="42">
        <f>SUM(E15:E26)</f>
        <v>5763.5</v>
      </c>
      <c r="F27" s="43">
        <f aca="true" t="shared" si="3" ref="F27:F33">E27/C27</f>
        <v>0.6926367908089075</v>
      </c>
      <c r="G27" s="43">
        <f aca="true" t="shared" si="4" ref="G27:G38">E27/D27</f>
        <v>0.6653314247454575</v>
      </c>
    </row>
    <row r="28" spans="1:7" s="48" customFormat="1" ht="15.75" outlineLevel="1">
      <c r="A28" s="103" t="s">
        <v>29</v>
      </c>
      <c r="B28" s="103"/>
      <c r="C28" s="42">
        <f>C14+C27</f>
        <v>151384.6</v>
      </c>
      <c r="D28" s="42">
        <f>D14+D27</f>
        <v>151864.6</v>
      </c>
      <c r="E28" s="42">
        <f>E14+E27</f>
        <v>83405.3</v>
      </c>
      <c r="F28" s="43">
        <f t="shared" si="3"/>
        <v>0.5509497002997663</v>
      </c>
      <c r="G28" s="43">
        <f t="shared" si="4"/>
        <v>0.5492083079269297</v>
      </c>
    </row>
    <row r="29" spans="1:7" s="48" customFormat="1" ht="47.25" customHeight="1" outlineLevel="1">
      <c r="A29" s="49" t="s">
        <v>30</v>
      </c>
      <c r="B29" s="1" t="s">
        <v>31</v>
      </c>
      <c r="C29" s="42">
        <f>C30+C37</f>
        <v>314110.5</v>
      </c>
      <c r="D29" s="42">
        <f>D30+D37+D35+D36</f>
        <v>322585.20000000007</v>
      </c>
      <c r="E29" s="42">
        <f>E30+E37+E35+E36</f>
        <v>204560.8</v>
      </c>
      <c r="F29" s="44">
        <f t="shared" si="3"/>
        <v>0.6512383381007638</v>
      </c>
      <c r="G29" s="44">
        <f t="shared" si="4"/>
        <v>0.6341295260910914</v>
      </c>
    </row>
    <row r="30" spans="1:249" ht="78.75">
      <c r="A30" s="49" t="s">
        <v>32</v>
      </c>
      <c r="B30" s="1" t="s">
        <v>33</v>
      </c>
      <c r="C30" s="42">
        <f>C31+C32+C33+C34</f>
        <v>314110.5</v>
      </c>
      <c r="D30" s="42">
        <f>D31+D32+D33+D34</f>
        <v>321243.30000000005</v>
      </c>
      <c r="E30" s="42">
        <f>E31+E32+E33+E34</f>
        <v>204473.1</v>
      </c>
      <c r="F30" s="44">
        <f t="shared" si="3"/>
        <v>0.6509591369916001</v>
      </c>
      <c r="G30" s="44">
        <f t="shared" si="4"/>
        <v>0.6365054150545707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34</v>
      </c>
      <c r="B31" s="49" t="s">
        <v>35</v>
      </c>
      <c r="C31" s="42">
        <v>96231.5</v>
      </c>
      <c r="D31" s="42">
        <v>96231.5</v>
      </c>
      <c r="E31" s="42">
        <v>56519.8</v>
      </c>
      <c r="F31" s="44">
        <f t="shared" si="3"/>
        <v>0.5873315910071027</v>
      </c>
      <c r="G31" s="44">
        <f t="shared" si="4"/>
        <v>0.5873315910071027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36</v>
      </c>
      <c r="B32" s="49" t="s">
        <v>37</v>
      </c>
      <c r="C32" s="50">
        <v>30897.9</v>
      </c>
      <c r="D32" s="50">
        <v>37264.2</v>
      </c>
      <c r="E32" s="50">
        <v>25902.9</v>
      </c>
      <c r="F32" s="44">
        <f t="shared" si="3"/>
        <v>0.8383385278611167</v>
      </c>
      <c r="G32" s="44">
        <f t="shared" si="4"/>
        <v>0.6951148823804081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38</v>
      </c>
      <c r="B33" s="49" t="s">
        <v>39</v>
      </c>
      <c r="C33" s="50">
        <v>186981.1</v>
      </c>
      <c r="D33" s="50">
        <v>185487.2</v>
      </c>
      <c r="E33" s="50">
        <v>119790</v>
      </c>
      <c r="F33" s="44">
        <f t="shared" si="3"/>
        <v>0.6406529857830551</v>
      </c>
      <c r="G33" s="44">
        <f t="shared" si="4"/>
        <v>0.6458127568910415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64</v>
      </c>
      <c r="B34" s="49" t="s">
        <v>65</v>
      </c>
      <c r="C34" s="50">
        <v>0</v>
      </c>
      <c r="D34" s="50">
        <v>2260.4</v>
      </c>
      <c r="E34" s="50">
        <v>2260.4</v>
      </c>
      <c r="F34" s="79"/>
      <c r="G34" s="43">
        <f t="shared" si="4"/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93</v>
      </c>
      <c r="B35" s="51" t="s">
        <v>94</v>
      </c>
      <c r="C35" s="90"/>
      <c r="D35" s="91">
        <v>637.6</v>
      </c>
      <c r="E35" s="92">
        <v>228.9</v>
      </c>
      <c r="F35" s="79"/>
      <c r="G35" s="43">
        <f t="shared" si="4"/>
        <v>0.35900250941028855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95</v>
      </c>
      <c r="B36" s="51" t="s">
        <v>96</v>
      </c>
      <c r="C36" s="90"/>
      <c r="D36" s="91">
        <v>988.4</v>
      </c>
      <c r="E36" s="92">
        <v>142.9</v>
      </c>
      <c r="F36" s="79"/>
      <c r="G36" s="43">
        <f t="shared" si="4"/>
        <v>0.1445770942938082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68</v>
      </c>
      <c r="B37" s="51" t="s">
        <v>69</v>
      </c>
      <c r="C37" s="50"/>
      <c r="D37" s="78">
        <v>-284.1</v>
      </c>
      <c r="E37" s="78">
        <v>-284.1</v>
      </c>
      <c r="F37" s="79"/>
      <c r="G37" s="44">
        <f t="shared" si="4"/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100" t="s">
        <v>40</v>
      </c>
      <c r="B38" s="100"/>
      <c r="C38" s="42">
        <f>C28+C29</f>
        <v>465495.1</v>
      </c>
      <c r="D38" s="42">
        <f>D28+D29</f>
        <v>474449.80000000005</v>
      </c>
      <c r="E38" s="42">
        <f>E28+E29</f>
        <v>287966.1</v>
      </c>
      <c r="F38" s="43">
        <f>E38/C38</f>
        <v>0.6186232680000283</v>
      </c>
      <c r="G38" s="43">
        <f t="shared" si="4"/>
        <v>0.6069474578764708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27:B27"/>
    <mergeCell ref="A14:B14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1">
      <selection activeCell="D32" sqref="D32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4" t="s">
        <v>0</v>
      </c>
      <c r="B1" s="104"/>
      <c r="C1" s="104"/>
      <c r="D1" s="104"/>
      <c r="E1" s="104"/>
    </row>
    <row r="2" spans="1:5" ht="15.75">
      <c r="A2" s="104" t="s">
        <v>41</v>
      </c>
      <c r="B2" s="104"/>
      <c r="C2" s="104"/>
      <c r="D2" s="104"/>
      <c r="E2" s="104"/>
    </row>
    <row r="3" spans="1:5" ht="15.75">
      <c r="A3" s="113" t="s">
        <v>127</v>
      </c>
      <c r="B3" s="113"/>
      <c r="C3" s="113"/>
      <c r="D3" s="113"/>
      <c r="E3" s="113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128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55431</v>
      </c>
      <c r="F5" s="79">
        <f>E5/C5</f>
        <v>0.542556065399192</v>
      </c>
      <c r="G5" s="79">
        <f>E5/D5</f>
        <v>0.542556065399192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3956.7</v>
      </c>
      <c r="F6" s="79">
        <f>E6/C6</f>
        <v>0.5676920428132801</v>
      </c>
      <c r="G6" s="79">
        <f>E6/D6</f>
        <v>0.5676920428132801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23.7</v>
      </c>
      <c r="F7" s="79" t="s">
        <v>16</v>
      </c>
      <c r="G7" s="79">
        <f>E7/D7</f>
        <v>1.0304347826086957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1130.6</v>
      </c>
      <c r="F8" s="79">
        <f>E8/C8</f>
        <v>0.6353827132741373</v>
      </c>
      <c r="G8" s="79">
        <f>E8/D8</f>
        <v>0.5945519562473706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1" t="s">
        <v>17</v>
      </c>
      <c r="B10" s="112"/>
      <c r="C10" s="42">
        <f>SUM(C5:C9)</f>
        <v>110922.29999999999</v>
      </c>
      <c r="D10" s="42">
        <f>SUM(D5:D9)</f>
        <v>111060.8</v>
      </c>
      <c r="E10" s="42">
        <f>SUM(E5:E9)</f>
        <v>60541.99999999999</v>
      </c>
      <c r="F10" s="53">
        <f aca="true" t="shared" si="0" ref="F10:F15">E10/C10</f>
        <v>0.5458054872645086</v>
      </c>
      <c r="G10" s="53">
        <f aca="true" t="shared" si="1" ref="G10:G21">E10/D10</f>
        <v>0.5451248325241669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1870.6</v>
      </c>
      <c r="F11" s="79">
        <f t="shared" si="0"/>
        <v>0.6561897077910689</v>
      </c>
      <c r="G11" s="79">
        <f t="shared" si="1"/>
        <v>0.6561897077910689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303.6</v>
      </c>
      <c r="F12" s="79">
        <f t="shared" si="0"/>
        <v>0.9918327344005227</v>
      </c>
      <c r="G12" s="79">
        <f t="shared" si="1"/>
        <v>0.9918327344005227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1084.4</v>
      </c>
      <c r="F13" s="79">
        <f t="shared" si="0"/>
        <v>0.7582686525417804</v>
      </c>
      <c r="G13" s="79">
        <f t="shared" si="1"/>
        <v>0.7582686525417804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 t="shared" si="0"/>
        <v>0.3826086956521739</v>
      </c>
      <c r="G14" s="79">
        <f t="shared" si="1"/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140</v>
      </c>
      <c r="F15" s="79">
        <f t="shared" si="0"/>
        <v>1.1666666666666667</v>
      </c>
      <c r="G15" s="79">
        <f t="shared" si="1"/>
        <v>1.1666666666666667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430</v>
      </c>
      <c r="E16" s="41">
        <v>586</v>
      </c>
      <c r="F16" s="79" t="s">
        <v>16</v>
      </c>
      <c r="G16" s="79">
        <f t="shared" si="1"/>
        <v>1.3627906976744186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17.3</v>
      </c>
      <c r="F17" s="79"/>
      <c r="G17" s="79">
        <f t="shared" si="1"/>
        <v>1.73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186.2</v>
      </c>
      <c r="F18" s="79"/>
      <c r="G18" s="79">
        <f t="shared" si="1"/>
        <v>1.0010752688172042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79">
        <f>E19/C19</f>
        <v>0</v>
      </c>
      <c r="G19" s="79">
        <f t="shared" si="1"/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124.8</v>
      </c>
      <c r="F20" s="79">
        <f>E20/C20</f>
        <v>0.17828571428571427</v>
      </c>
      <c r="G20" s="79">
        <f t="shared" si="1"/>
        <v>0.17828571428571427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128.7</v>
      </c>
      <c r="F21" s="79">
        <f>E21/C21</f>
        <v>0.19373776908023482</v>
      </c>
      <c r="G21" s="79">
        <f t="shared" si="1"/>
        <v>0.19373776908023482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0.1</v>
      </c>
      <c r="F22" s="79"/>
      <c r="G22" s="79"/>
    </row>
    <row r="23" spans="1:7" s="60" customFormat="1" ht="15.75" outlineLevel="1">
      <c r="A23" s="109" t="s">
        <v>28</v>
      </c>
      <c r="B23" s="110"/>
      <c r="C23" s="42">
        <f>SUM(C11:C22)</f>
        <v>6478.7</v>
      </c>
      <c r="D23" s="42">
        <f>SUM(D11:D22)</f>
        <v>6820.2</v>
      </c>
      <c r="E23" s="42">
        <f>SUM(E11:E22)</f>
        <v>4450.500000000001</v>
      </c>
      <c r="F23" s="53">
        <f aca="true" t="shared" si="2" ref="F23:F29">E23/C23</f>
        <v>0.6869433682683256</v>
      </c>
      <c r="G23" s="53">
        <f aca="true" t="shared" si="3" ref="G23:G30">E23/D23</f>
        <v>0.6525468461335446</v>
      </c>
    </row>
    <row r="24" spans="1:7" s="32" customFormat="1" ht="24.75" customHeight="1">
      <c r="A24" s="107" t="s">
        <v>29</v>
      </c>
      <c r="B24" s="108"/>
      <c r="C24" s="50">
        <f>C10+C23</f>
        <v>117400.99999999999</v>
      </c>
      <c r="D24" s="50">
        <f>D10+D23</f>
        <v>117881</v>
      </c>
      <c r="E24" s="50">
        <f>E10+E23</f>
        <v>64992.49999999999</v>
      </c>
      <c r="F24" s="53">
        <f t="shared" si="2"/>
        <v>0.553594092043509</v>
      </c>
      <c r="G24" s="53">
        <f t="shared" si="3"/>
        <v>0.5513399105877961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321540.10000000003</v>
      </c>
      <c r="E25" s="50">
        <f>E26+E31+E32+E33+E34</f>
        <v>204264.9</v>
      </c>
      <c r="F25" s="44">
        <f t="shared" si="2"/>
        <v>0.6491802809784188</v>
      </c>
      <c r="G25" s="44">
        <f t="shared" si="3"/>
        <v>0.6352703752968913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321817.7</v>
      </c>
      <c r="E26" s="50">
        <f>E27+E28+E29+E30</f>
        <v>204542.5</v>
      </c>
      <c r="F26" s="44">
        <f t="shared" si="2"/>
        <v>0.6500625296956465</v>
      </c>
      <c r="G26" s="44">
        <f t="shared" si="3"/>
        <v>0.6355849911300715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56519.8</v>
      </c>
      <c r="F27" s="44">
        <f t="shared" si="2"/>
        <v>0.5873315910071027</v>
      </c>
      <c r="G27" s="44">
        <f t="shared" si="3"/>
        <v>0.5873315910071027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37264.2</v>
      </c>
      <c r="E28" s="50">
        <v>25902.9</v>
      </c>
      <c r="F28" s="44">
        <f t="shared" si="2"/>
        <v>0.8383385278611167</v>
      </c>
      <c r="G28" s="44">
        <f t="shared" si="3"/>
        <v>0.6951148823804081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185487.2</v>
      </c>
      <c r="E29" s="50">
        <v>119790</v>
      </c>
      <c r="F29" s="44">
        <f t="shared" si="2"/>
        <v>0.6406529857830551</v>
      </c>
      <c r="G29" s="44">
        <f t="shared" si="3"/>
        <v>0.6458127568910415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2834.8</v>
      </c>
      <c r="E30" s="50">
        <v>2329.8</v>
      </c>
      <c r="F30" s="44" t="s">
        <v>16</v>
      </c>
      <c r="G30" s="43">
        <f t="shared" si="3"/>
        <v>0.8218569211231833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5" t="s">
        <v>40</v>
      </c>
      <c r="B35" s="106"/>
      <c r="C35" s="50">
        <f>C24+C25</f>
        <v>432051.5</v>
      </c>
      <c r="D35" s="50">
        <f>D24+D25</f>
        <v>439421.10000000003</v>
      </c>
      <c r="E35" s="50">
        <f>E24+E25</f>
        <v>269257.39999999997</v>
      </c>
      <c r="F35" s="77">
        <f>E35/C35</f>
        <v>0.6232067241983883</v>
      </c>
      <c r="G35" s="77">
        <f>E35/D35</f>
        <v>0.6127548267481919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60"/>
  <sheetViews>
    <sheetView tabSelected="1" zoomScalePageLayoutView="0" workbookViewId="0" topLeftCell="A1">
      <selection activeCell="E64" sqref="E64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24" t="s">
        <v>42</v>
      </c>
      <c r="B1" s="124"/>
      <c r="C1" s="124"/>
      <c r="D1" s="124"/>
      <c r="E1" s="124"/>
      <c r="F1" s="124"/>
      <c r="G1" s="33"/>
    </row>
    <row r="2" spans="1:7" ht="18">
      <c r="A2" s="125" t="s">
        <v>121</v>
      </c>
      <c r="B2" s="125"/>
      <c r="C2" s="125"/>
      <c r="D2" s="125"/>
      <c r="E2" s="125"/>
      <c r="F2" s="125"/>
      <c r="G2" s="34"/>
    </row>
    <row r="3" spans="1:11" ht="12.75" customHeight="1">
      <c r="A3" s="118" t="s">
        <v>2</v>
      </c>
      <c r="B3" s="118" t="s">
        <v>3</v>
      </c>
      <c r="C3" s="120" t="s">
        <v>112</v>
      </c>
      <c r="D3" s="122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19"/>
      <c r="B4" s="119"/>
      <c r="C4" s="121"/>
      <c r="D4" s="123"/>
      <c r="E4" s="65" t="s">
        <v>122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6132.6</v>
      </c>
      <c r="F5" s="4">
        <f>F6+F7+F8+F9+F10+F11+F12+F13+F14</f>
        <v>504.19999999999993</v>
      </c>
      <c r="G5" s="5">
        <f aca="true" t="shared" si="0" ref="G5:G26">E5/C5</f>
        <v>0.5407984197391511</v>
      </c>
      <c r="H5" s="16" t="e">
        <f>E5/#REF!</f>
        <v>#REF!</v>
      </c>
      <c r="I5" s="16" t="e">
        <f>E5/#REF!</f>
        <v>#REF!</v>
      </c>
      <c r="J5" s="16">
        <f aca="true" t="shared" si="1" ref="J5:J24">E5/C5</f>
        <v>0.5407984197391511</v>
      </c>
      <c r="K5" s="15">
        <f aca="true" t="shared" si="2" ref="K5:K24">E5/D5</f>
        <v>0.5407984197391511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227.6</v>
      </c>
      <c r="F6" s="70">
        <v>38.8</v>
      </c>
      <c r="G6" s="71">
        <f t="shared" si="0"/>
        <v>0.4473270440251572</v>
      </c>
      <c r="H6" s="72" t="e">
        <f>E6/#REF!</f>
        <v>#REF!</v>
      </c>
      <c r="I6" s="72" t="e">
        <f>E6/#REF!</f>
        <v>#REF!</v>
      </c>
      <c r="J6" s="72">
        <f t="shared" si="1"/>
        <v>0.4473270440251572</v>
      </c>
      <c r="K6" s="72">
        <f t="shared" si="2"/>
        <v>0.4473270440251572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100.6</v>
      </c>
      <c r="F7" s="70">
        <v>7.9</v>
      </c>
      <c r="G7" s="71">
        <f t="shared" si="0"/>
        <v>0.719599427753934</v>
      </c>
      <c r="H7" s="72" t="e">
        <f>E7/#REF!</f>
        <v>#REF!</v>
      </c>
      <c r="I7" s="72" t="e">
        <f>E7/#REF!</f>
        <v>#REF!</v>
      </c>
      <c r="J7" s="72">
        <f t="shared" si="1"/>
        <v>0.719599427753934</v>
      </c>
      <c r="K7" s="72">
        <f t="shared" si="2"/>
        <v>0.719599427753934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213.7</v>
      </c>
      <c r="F8" s="69">
        <v>17.1</v>
      </c>
      <c r="G8" s="71">
        <f t="shared" si="0"/>
        <v>0.6810070108349267</v>
      </c>
      <c r="H8" s="72" t="e">
        <f>E8/#REF!</f>
        <v>#REF!</v>
      </c>
      <c r="I8" s="72" t="e">
        <f>E8/#REF!</f>
        <v>#REF!</v>
      </c>
      <c r="J8" s="72">
        <f t="shared" si="1"/>
        <v>0.6810070108349267</v>
      </c>
      <c r="K8" s="72">
        <f t="shared" si="2"/>
        <v>0.6810070108349267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237.1</v>
      </c>
      <c r="F9" s="70">
        <v>29.4</v>
      </c>
      <c r="G9" s="71">
        <f t="shared" si="0"/>
        <v>0.4968566638725901</v>
      </c>
      <c r="H9" s="72" t="e">
        <f>E9/#REF!</f>
        <v>#REF!</v>
      </c>
      <c r="I9" s="72" t="e">
        <f>E9/#REF!</f>
        <v>#REF!</v>
      </c>
      <c r="J9" s="72">
        <f t="shared" si="1"/>
        <v>0.4968566638725901</v>
      </c>
      <c r="K9" s="72">
        <f t="shared" si="2"/>
        <v>0.4968566638725901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77</v>
      </c>
      <c r="F10" s="70">
        <v>6.7</v>
      </c>
      <c r="G10" s="71">
        <f t="shared" si="0"/>
        <v>0.6025039123630673</v>
      </c>
      <c r="H10" s="72" t="e">
        <f>E10/#REF!</f>
        <v>#REF!</v>
      </c>
      <c r="I10" s="72" t="e">
        <f>E10/#REF!</f>
        <v>#REF!</v>
      </c>
      <c r="J10" s="72">
        <f t="shared" si="1"/>
        <v>0.6025039123630673</v>
      </c>
      <c r="K10" s="72">
        <f t="shared" si="2"/>
        <v>0.6025039123630673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695.8</v>
      </c>
      <c r="F11" s="70">
        <v>51.4</v>
      </c>
      <c r="G11" s="71">
        <f t="shared" si="0"/>
        <v>0.6249326387641457</v>
      </c>
      <c r="H11" s="72" t="e">
        <f>E11/#REF!</f>
        <v>#REF!</v>
      </c>
      <c r="I11" s="72" t="e">
        <f>E11/#REF!</f>
        <v>#REF!</v>
      </c>
      <c r="J11" s="72">
        <f t="shared" si="1"/>
        <v>0.6249326387641457</v>
      </c>
      <c r="K11" s="72">
        <f t="shared" si="2"/>
        <v>0.6249326387641457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74.1</v>
      </c>
      <c r="F12" s="70">
        <v>8.4</v>
      </c>
      <c r="G12" s="71">
        <f t="shared" si="0"/>
        <v>0.5185444366689992</v>
      </c>
      <c r="H12" s="72" t="e">
        <f>E12/#REF!</f>
        <v>#REF!</v>
      </c>
      <c r="I12" s="72" t="e">
        <f>E12/#REF!</f>
        <v>#REF!</v>
      </c>
      <c r="J12" s="72">
        <f t="shared" si="1"/>
        <v>0.5185444366689992</v>
      </c>
      <c r="K12" s="72">
        <f t="shared" si="2"/>
        <v>0.5185444366689992</v>
      </c>
    </row>
    <row r="13" spans="1:11" ht="12.75">
      <c r="A13" s="68" t="s">
        <v>54</v>
      </c>
      <c r="B13" s="64"/>
      <c r="C13" s="69">
        <v>218</v>
      </c>
      <c r="D13" s="69">
        <v>218</v>
      </c>
      <c r="E13" s="70">
        <v>115.1</v>
      </c>
      <c r="F13" s="70">
        <v>8.1</v>
      </c>
      <c r="G13" s="71">
        <f t="shared" si="0"/>
        <v>0.5279816513761467</v>
      </c>
      <c r="H13" s="72" t="e">
        <f>E13/#REF!</f>
        <v>#REF!</v>
      </c>
      <c r="I13" s="72" t="e">
        <f>E13/#REF!</f>
        <v>#REF!</v>
      </c>
      <c r="J13" s="72">
        <f t="shared" si="1"/>
        <v>0.5279816513761467</v>
      </c>
      <c r="K13" s="72">
        <f t="shared" si="2"/>
        <v>0.5279816513761467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4391.6</v>
      </c>
      <c r="F14" s="70">
        <v>336.4</v>
      </c>
      <c r="G14" s="71">
        <f t="shared" si="0"/>
        <v>0.5292232050324167</v>
      </c>
      <c r="H14" s="72" t="e">
        <f>E14/#REF!</f>
        <v>#REF!</v>
      </c>
      <c r="I14" s="72" t="e">
        <f>E14/#REF!</f>
        <v>#REF!</v>
      </c>
      <c r="J14" s="72">
        <f t="shared" si="1"/>
        <v>0.5292232050324167</v>
      </c>
      <c r="K14" s="72">
        <f t="shared" si="2"/>
        <v>0.5292232050324167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10356.099999999999</v>
      </c>
      <c r="E15" s="12">
        <f>E16+E17+E18+E19+E20+E21+E22+E23+E24</f>
        <v>7201.7</v>
      </c>
      <c r="F15" s="12">
        <f>F16+F17+F18+F19+F20+F21+F22+F23+F24</f>
        <v>792.9</v>
      </c>
      <c r="G15" s="30">
        <f t="shared" si="0"/>
        <v>0.6954065719720746</v>
      </c>
      <c r="H15" s="30"/>
      <c r="I15" s="30"/>
      <c r="J15" s="15">
        <f t="shared" si="1"/>
        <v>0.6954065719720746</v>
      </c>
      <c r="K15" s="15">
        <f t="shared" si="2"/>
        <v>0.6954065719720746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755.9</v>
      </c>
      <c r="F16" s="70">
        <v>83.1</v>
      </c>
      <c r="G16" s="71">
        <f t="shared" si="0"/>
        <v>0.6953362156195383</v>
      </c>
      <c r="H16" s="5"/>
      <c r="I16" s="71"/>
      <c r="J16" s="72">
        <f t="shared" si="1"/>
        <v>0.6953362156195383</v>
      </c>
      <c r="K16" s="72">
        <f t="shared" si="2"/>
        <v>0.6953362156195383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415.9</v>
      </c>
      <c r="F17" s="70">
        <v>44.6</v>
      </c>
      <c r="G17" s="71">
        <f t="shared" si="0"/>
        <v>0.6953686674469152</v>
      </c>
      <c r="H17" s="5"/>
      <c r="I17" s="71"/>
      <c r="J17" s="72">
        <f t="shared" si="1"/>
        <v>0.6953686674469152</v>
      </c>
      <c r="K17" s="72">
        <f t="shared" si="2"/>
        <v>0.6953686674469152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661.8</v>
      </c>
      <c r="F18" s="70">
        <v>72.7</v>
      </c>
      <c r="G18" s="71">
        <f t="shared" si="0"/>
        <v>0.6954602774274905</v>
      </c>
      <c r="H18" s="5"/>
      <c r="I18" s="71"/>
      <c r="J18" s="72">
        <f t="shared" si="1"/>
        <v>0.6954602774274905</v>
      </c>
      <c r="K18" s="72">
        <f t="shared" si="2"/>
        <v>0.6954602774274905</v>
      </c>
    </row>
    <row r="19" spans="1:11" ht="12.75">
      <c r="A19" s="68" t="s">
        <v>50</v>
      </c>
      <c r="B19" s="74"/>
      <c r="C19" s="74">
        <v>981.4</v>
      </c>
      <c r="D19" s="74">
        <v>981.4</v>
      </c>
      <c r="E19" s="70">
        <v>682.5</v>
      </c>
      <c r="F19" s="70">
        <v>78.2</v>
      </c>
      <c r="G19" s="71">
        <f t="shared" si="0"/>
        <v>0.6954350927246791</v>
      </c>
      <c r="H19" s="5"/>
      <c r="I19" s="71"/>
      <c r="J19" s="72">
        <f t="shared" si="1"/>
        <v>0.6954350927246791</v>
      </c>
      <c r="K19" s="72">
        <f t="shared" si="2"/>
        <v>0.6954350927246791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601.5</v>
      </c>
      <c r="F20" s="70">
        <v>65</v>
      </c>
      <c r="G20" s="71">
        <f t="shared" si="0"/>
        <v>0.6954561220950399</v>
      </c>
      <c r="H20" s="5"/>
      <c r="I20" s="71"/>
      <c r="J20" s="72">
        <f t="shared" si="1"/>
        <v>0.6954561220950399</v>
      </c>
      <c r="K20" s="72">
        <f t="shared" si="2"/>
        <v>0.6954561220950399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868.1</v>
      </c>
      <c r="F21" s="70">
        <v>95.4</v>
      </c>
      <c r="G21" s="71">
        <f t="shared" si="0"/>
        <v>0.695425779059521</v>
      </c>
      <c r="H21" s="5"/>
      <c r="I21" s="71"/>
      <c r="J21" s="72">
        <f t="shared" si="1"/>
        <v>0.695425779059521</v>
      </c>
      <c r="K21" s="72">
        <f t="shared" si="2"/>
        <v>0.695425779059521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784.2</v>
      </c>
      <c r="F22" s="70">
        <v>86.6</v>
      </c>
      <c r="G22" s="71">
        <f t="shared" si="0"/>
        <v>0.6953977121574887</v>
      </c>
      <c r="H22" s="5"/>
      <c r="I22" s="71"/>
      <c r="J22" s="72">
        <f t="shared" si="1"/>
        <v>0.6953977121574887</v>
      </c>
      <c r="K22" s="72">
        <f t="shared" si="2"/>
        <v>0.6953977121574887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795.1</v>
      </c>
      <c r="F23" s="70">
        <v>87.4</v>
      </c>
      <c r="G23" s="71">
        <f t="shared" si="0"/>
        <v>0.6954430158313654</v>
      </c>
      <c r="H23" s="30"/>
      <c r="I23" s="71"/>
      <c r="J23" s="72">
        <f t="shared" si="1"/>
        <v>0.6954430158313654</v>
      </c>
      <c r="K23" s="72">
        <f t="shared" si="2"/>
        <v>0.6954430158313654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1636.7</v>
      </c>
      <c r="F24" s="70">
        <v>179.9</v>
      </c>
      <c r="G24" s="71">
        <f t="shared" si="0"/>
        <v>0.6953732421294133</v>
      </c>
      <c r="H24" s="5"/>
      <c r="I24" s="71"/>
      <c r="J24" s="72">
        <f t="shared" si="1"/>
        <v>0.6953732421294133</v>
      </c>
      <c r="K24" s="72">
        <f t="shared" si="2"/>
        <v>0.6953732421294133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23.7</v>
      </c>
      <c r="F25" s="4">
        <f>F26+F27+F28+F29+F30+F31+F32+F33+F34</f>
        <v>0</v>
      </c>
      <c r="G25" s="30">
        <f t="shared" si="0"/>
        <v>3.5373134328358207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 t="shared" si="0"/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11.7</v>
      </c>
      <c r="F33" s="70"/>
      <c r="G33" s="71">
        <f aca="true" t="shared" si="3" ref="G33:G54">E33/C33</f>
        <v>5.571428571428571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 t="shared" si="3"/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148.3</v>
      </c>
      <c r="F35" s="4">
        <f>F36+F37+F38+F39+F40+F41+F42+F43+F44</f>
        <v>39.3</v>
      </c>
      <c r="G35" s="30">
        <f t="shared" si="3"/>
        <v>0.10307916869395985</v>
      </c>
      <c r="H35" s="16"/>
      <c r="I35" s="16"/>
      <c r="J35" s="15">
        <f aca="true" t="shared" si="4" ref="J35:J52">E35/C35</f>
        <v>0.10307916869395985</v>
      </c>
      <c r="K35" s="16">
        <f aca="true" t="shared" si="5" ref="K35:K52">E35/D35</f>
        <v>0.10307916869395985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5</v>
      </c>
      <c r="F36" s="73">
        <v>2</v>
      </c>
      <c r="G36" s="71">
        <f t="shared" si="3"/>
        <v>0.032701111837802485</v>
      </c>
      <c r="H36" s="72"/>
      <c r="I36" s="72"/>
      <c r="J36" s="72">
        <f t="shared" si="4"/>
        <v>0.032701111837802485</v>
      </c>
      <c r="K36" s="72">
        <f t="shared" si="5"/>
        <v>0.032701111837802485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3.2</v>
      </c>
      <c r="F37" s="73">
        <v>0.2</v>
      </c>
      <c r="G37" s="71">
        <f t="shared" si="3"/>
        <v>0.04584527220630373</v>
      </c>
      <c r="H37" s="72"/>
      <c r="I37" s="72"/>
      <c r="J37" s="72">
        <f t="shared" si="4"/>
        <v>0.04584527220630373</v>
      </c>
      <c r="K37" s="72">
        <f t="shared" si="5"/>
        <v>0.04584527220630373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15.8</v>
      </c>
      <c r="F38" s="73">
        <v>6.6</v>
      </c>
      <c r="G38" s="71">
        <f t="shared" si="3"/>
        <v>0.09080459770114943</v>
      </c>
      <c r="H38" s="72"/>
      <c r="I38" s="72"/>
      <c r="J38" s="72">
        <f t="shared" si="4"/>
        <v>0.09080459770114943</v>
      </c>
      <c r="K38" s="72">
        <f t="shared" si="5"/>
        <v>0.09080459770114943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13.2</v>
      </c>
      <c r="F39" s="73">
        <v>1.7</v>
      </c>
      <c r="G39" s="71">
        <f t="shared" si="3"/>
        <v>0.1506849315068493</v>
      </c>
      <c r="H39" s="72"/>
      <c r="I39" s="72"/>
      <c r="J39" s="72">
        <f t="shared" si="4"/>
        <v>0.1506849315068493</v>
      </c>
      <c r="K39" s="72">
        <f t="shared" si="5"/>
        <v>0.1506849315068493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1.3</v>
      </c>
      <c r="F40" s="73">
        <v>2.7</v>
      </c>
      <c r="G40" s="71">
        <f t="shared" si="3"/>
        <v>0.029345372460496618</v>
      </c>
      <c r="H40" s="72"/>
      <c r="I40" s="72"/>
      <c r="J40" s="72">
        <f t="shared" si="4"/>
        <v>0.029345372460496618</v>
      </c>
      <c r="K40" s="72">
        <f t="shared" si="5"/>
        <v>0.029345372460496618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22.4</v>
      </c>
      <c r="F41" s="73">
        <v>1.6</v>
      </c>
      <c r="G41" s="71">
        <f t="shared" si="3"/>
        <v>0.5045045045045045</v>
      </c>
      <c r="H41" s="72"/>
      <c r="I41" s="72"/>
      <c r="J41" s="72">
        <f t="shared" si="4"/>
        <v>0.5045045045045045</v>
      </c>
      <c r="K41" s="72">
        <f t="shared" si="5"/>
        <v>0.5045045045045045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6.4</v>
      </c>
      <c r="F42" s="73">
        <v>1.4</v>
      </c>
      <c r="G42" s="71">
        <f t="shared" si="3"/>
        <v>0.1513002364066194</v>
      </c>
      <c r="H42" s="72"/>
      <c r="I42" s="72"/>
      <c r="J42" s="72">
        <f t="shared" si="4"/>
        <v>0.1513002364066194</v>
      </c>
      <c r="K42" s="72">
        <f t="shared" si="5"/>
        <v>0.1513002364066194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1.2</v>
      </c>
      <c r="F43" s="73">
        <v>1.9</v>
      </c>
      <c r="G43" s="71">
        <f t="shared" si="3"/>
        <v>0.014457831325301203</v>
      </c>
      <c r="H43" s="72"/>
      <c r="I43" s="72"/>
      <c r="J43" s="72">
        <f t="shared" si="4"/>
        <v>0.014457831325301203</v>
      </c>
      <c r="K43" s="72">
        <f t="shared" si="5"/>
        <v>0.014457831325301203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79.8</v>
      </c>
      <c r="F44" s="73">
        <v>21.2</v>
      </c>
      <c r="G44" s="71">
        <f t="shared" si="3"/>
        <v>0.10777957860615883</v>
      </c>
      <c r="H44" s="72"/>
      <c r="I44" s="72"/>
      <c r="J44" s="72">
        <f t="shared" si="4"/>
        <v>0.10777957860615883</v>
      </c>
      <c r="K44" s="72">
        <f t="shared" si="5"/>
        <v>0.10777957860615883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3369.2</v>
      </c>
      <c r="F45" s="4">
        <f>F46+F47+F48+F49+F50+F51+F52+F53+F54</f>
        <v>180.5</v>
      </c>
      <c r="G45" s="5">
        <f t="shared" si="3"/>
        <v>0.8195971587039018</v>
      </c>
      <c r="H45" s="16" t="e">
        <f>E45/#REF!</f>
        <v>#REF!</v>
      </c>
      <c r="I45" s="16" t="e">
        <f>E45/#REF!</f>
        <v>#REF!</v>
      </c>
      <c r="J45" s="15">
        <f t="shared" si="4"/>
        <v>0.8195971587039018</v>
      </c>
      <c r="K45" s="16">
        <f t="shared" si="5"/>
        <v>0.8195971587039018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87.1</v>
      </c>
      <c r="F46" s="73"/>
      <c r="G46" s="71">
        <f t="shared" si="3"/>
        <v>0.4625597450876261</v>
      </c>
      <c r="H46" s="72" t="e">
        <f>E46/#REF!</f>
        <v>#REF!</v>
      </c>
      <c r="I46" s="72" t="e">
        <f>E46/#REF!</f>
        <v>#REF!</v>
      </c>
      <c r="J46" s="72">
        <f t="shared" si="4"/>
        <v>0.4625597450876261</v>
      </c>
      <c r="K46" s="72">
        <f t="shared" si="5"/>
        <v>0.4625597450876261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196.3</v>
      </c>
      <c r="F47" s="73">
        <v>2.8</v>
      </c>
      <c r="G47" s="71">
        <f t="shared" si="3"/>
        <v>0.9083757519666822</v>
      </c>
      <c r="H47" s="72" t="e">
        <f>E47/#REF!</f>
        <v>#REF!</v>
      </c>
      <c r="I47" s="72" t="e">
        <f>E47/#REF!</f>
        <v>#REF!</v>
      </c>
      <c r="J47" s="72">
        <f t="shared" si="4"/>
        <v>0.9083757519666822</v>
      </c>
      <c r="K47" s="72">
        <f t="shared" si="5"/>
        <v>0.9083757519666822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93.7</v>
      </c>
      <c r="F48" s="73">
        <v>0.1</v>
      </c>
      <c r="G48" s="71">
        <f t="shared" si="3"/>
        <v>0.4947201689545935</v>
      </c>
      <c r="H48" s="72" t="e">
        <f>E48/#REF!</f>
        <v>#REF!</v>
      </c>
      <c r="I48" s="72" t="e">
        <f>E48/#REF!</f>
        <v>#REF!</v>
      </c>
      <c r="J48" s="72">
        <f t="shared" si="4"/>
        <v>0.4947201689545935</v>
      </c>
      <c r="K48" s="72">
        <f t="shared" si="5"/>
        <v>0.4947201689545935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299.2</v>
      </c>
      <c r="F49" s="73">
        <v>27.2</v>
      </c>
      <c r="G49" s="71">
        <f t="shared" si="3"/>
        <v>0.4747699143129165</v>
      </c>
      <c r="H49" s="72" t="e">
        <f>E49/#REF!</f>
        <v>#REF!</v>
      </c>
      <c r="I49" s="72" t="e">
        <f>E49/#REF!</f>
        <v>#REF!</v>
      </c>
      <c r="J49" s="72">
        <f t="shared" si="4"/>
        <v>0.4747699143129165</v>
      </c>
      <c r="K49" s="72">
        <f t="shared" si="5"/>
        <v>0.4747699143129165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30.4</v>
      </c>
      <c r="F50" s="73"/>
      <c r="G50" s="71">
        <f t="shared" si="3"/>
        <v>0.47352024922118374</v>
      </c>
      <c r="H50" s="72" t="e">
        <f>E50/#REF!</f>
        <v>#REF!</v>
      </c>
      <c r="I50" s="72" t="e">
        <f>E50/#REF!</f>
        <v>#REF!</v>
      </c>
      <c r="J50" s="72">
        <f t="shared" si="4"/>
        <v>0.47352024922118374</v>
      </c>
      <c r="K50" s="72">
        <f t="shared" si="5"/>
        <v>0.47352024922118374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0.8</v>
      </c>
      <c r="F51" s="73"/>
      <c r="G51" s="71">
        <f t="shared" si="3"/>
        <v>0.08333333333333334</v>
      </c>
      <c r="H51" s="72" t="e">
        <f>E51/#REF!</f>
        <v>#REF!</v>
      </c>
      <c r="I51" s="72" t="e">
        <f>E51/#REF!</f>
        <v>#REF!</v>
      </c>
      <c r="J51" s="72">
        <f t="shared" si="4"/>
        <v>0.08333333333333334</v>
      </c>
      <c r="K51" s="72">
        <f t="shared" si="5"/>
        <v>0.08333333333333334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 t="shared" si="3"/>
        <v>0</v>
      </c>
      <c r="H52" s="72" t="e">
        <f>E52/#REF!</f>
        <v>#REF!</v>
      </c>
      <c r="I52" s="72" t="e">
        <f>E52/#REF!</f>
        <v>#REF!</v>
      </c>
      <c r="J52" s="72">
        <f t="shared" si="4"/>
        <v>0</v>
      </c>
      <c r="K52" s="72">
        <f t="shared" si="5"/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 t="shared" si="3"/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2671.1</v>
      </c>
      <c r="F54" s="73">
        <v>150.4</v>
      </c>
      <c r="G54" s="71">
        <f t="shared" si="3"/>
        <v>0.9806520302518539</v>
      </c>
      <c r="H54" s="72" t="e">
        <f>E54/#REF!</f>
        <v>#REF!</v>
      </c>
      <c r="I54" s="72" t="e">
        <f>E54/#REF!</f>
        <v>#REF!</v>
      </c>
      <c r="J54" s="72">
        <f>E54/C54</f>
        <v>0.9806520302518539</v>
      </c>
      <c r="K54" s="72">
        <f>E54/D54</f>
        <v>0.9806520302518539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224.20000000000002</v>
      </c>
      <c r="F55" s="4">
        <f>F56+F57+F58+F59+F60+F61+F62+F63+F64</f>
        <v>64.1</v>
      </c>
      <c r="G55" s="5">
        <f aca="true" t="shared" si="6" ref="G55:G67">E55/C55</f>
        <v>0.045858048680711805</v>
      </c>
      <c r="H55" s="16" t="e">
        <f>E55/#REF!</f>
        <v>#REF!</v>
      </c>
      <c r="I55" s="16" t="e">
        <f>E55/#REF!</f>
        <v>#REF!</v>
      </c>
      <c r="J55" s="15">
        <f aca="true" t="shared" si="7" ref="J55:J67">E55/C55</f>
        <v>0.045858048680711805</v>
      </c>
      <c r="K55" s="16">
        <f aca="true" t="shared" si="8" ref="K55:K67">E55/D55</f>
        <v>0.045858048680711805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11.3</v>
      </c>
      <c r="F56" s="73">
        <v>11.7</v>
      </c>
      <c r="G56" s="71">
        <f t="shared" si="6"/>
        <v>0.020433996383363472</v>
      </c>
      <c r="H56" s="72" t="e">
        <f>E56/#REF!</f>
        <v>#REF!</v>
      </c>
      <c r="I56" s="72" t="e">
        <f>E56/#REF!</f>
        <v>#REF!</v>
      </c>
      <c r="J56" s="72">
        <f t="shared" si="7"/>
        <v>0.020433996383363472</v>
      </c>
      <c r="K56" s="72">
        <f t="shared" si="8"/>
        <v>0.020433996383363472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15.1</v>
      </c>
      <c r="F57" s="73">
        <v>3</v>
      </c>
      <c r="G57" s="71">
        <f t="shared" si="6"/>
        <v>0.08162162162162162</v>
      </c>
      <c r="H57" s="72" t="e">
        <f>E57/#REF!</f>
        <v>#REF!</v>
      </c>
      <c r="I57" s="72" t="e">
        <f>E57/#REF!</f>
        <v>#REF!</v>
      </c>
      <c r="J57" s="72">
        <f t="shared" si="7"/>
        <v>0.08162162162162162</v>
      </c>
      <c r="K57" s="72">
        <f t="shared" si="8"/>
        <v>0.08162162162162162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16.5</v>
      </c>
      <c r="F58" s="73">
        <v>4.2</v>
      </c>
      <c r="G58" s="71">
        <f t="shared" si="6"/>
        <v>0.04004854368932039</v>
      </c>
      <c r="H58" s="72" t="e">
        <f>E58/#REF!</f>
        <v>#REF!</v>
      </c>
      <c r="I58" s="72" t="e">
        <f>E58/#REF!</f>
        <v>#REF!</v>
      </c>
      <c r="J58" s="72">
        <f t="shared" si="7"/>
        <v>0.04004854368932039</v>
      </c>
      <c r="K58" s="72">
        <f t="shared" si="8"/>
        <v>0.04004854368932039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11.6</v>
      </c>
      <c r="F59" s="73">
        <v>4.6</v>
      </c>
      <c r="G59" s="71">
        <f t="shared" si="6"/>
        <v>0.022745098039215685</v>
      </c>
      <c r="H59" s="72" t="e">
        <f>E59/#REF!</f>
        <v>#REF!</v>
      </c>
      <c r="I59" s="72" t="e">
        <f>E59/#REF!</f>
        <v>#REF!</v>
      </c>
      <c r="J59" s="72">
        <f t="shared" si="7"/>
        <v>0.022745098039215685</v>
      </c>
      <c r="K59" s="72">
        <f t="shared" si="8"/>
        <v>0.022745098039215685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5.5</v>
      </c>
      <c r="F60" s="73">
        <v>1.3</v>
      </c>
      <c r="G60" s="71">
        <f t="shared" si="6"/>
        <v>0.028795811518324606</v>
      </c>
      <c r="H60" s="72" t="e">
        <f>E60/#REF!</f>
        <v>#REF!</v>
      </c>
      <c r="I60" s="72" t="e">
        <f>E60/#REF!</f>
        <v>#REF!</v>
      </c>
      <c r="J60" s="72">
        <f t="shared" si="7"/>
        <v>0.028795811518324606</v>
      </c>
      <c r="K60" s="72">
        <f t="shared" si="8"/>
        <v>0.028795811518324606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10.7</v>
      </c>
      <c r="F61" s="73">
        <v>9.7</v>
      </c>
      <c r="G61" s="71">
        <f t="shared" si="6"/>
        <v>0.027157360406091367</v>
      </c>
      <c r="H61" s="72" t="e">
        <f>E61/#REF!</f>
        <v>#REF!</v>
      </c>
      <c r="I61" s="72" t="e">
        <f>E61/#REF!</f>
        <v>#REF!</v>
      </c>
      <c r="J61" s="72">
        <f t="shared" si="7"/>
        <v>0.027157360406091367</v>
      </c>
      <c r="K61" s="72">
        <f t="shared" si="8"/>
        <v>0.027157360406091367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5</v>
      </c>
      <c r="F62" s="73">
        <v>1.4</v>
      </c>
      <c r="G62" s="71">
        <f t="shared" si="6"/>
        <v>0.03759398496240601</v>
      </c>
      <c r="H62" s="72" t="e">
        <f>E62/#REF!</f>
        <v>#REF!</v>
      </c>
      <c r="I62" s="72" t="e">
        <f>E62/#REF!</f>
        <v>#REF!</v>
      </c>
      <c r="J62" s="72">
        <f t="shared" si="7"/>
        <v>0.03759398496240601</v>
      </c>
      <c r="K62" s="72">
        <f t="shared" si="8"/>
        <v>0.03759398496240601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98.6</v>
      </c>
      <c r="F63" s="73">
        <v>1.7</v>
      </c>
      <c r="G63" s="71">
        <f t="shared" si="6"/>
        <v>0.17862318840579708</v>
      </c>
      <c r="H63" s="72" t="e">
        <f>E63/#REF!</f>
        <v>#REF!</v>
      </c>
      <c r="I63" s="72" t="e">
        <f>E63/#REF!</f>
        <v>#REF!</v>
      </c>
      <c r="J63" s="72">
        <f t="shared" si="7"/>
        <v>0.17862318840579708</v>
      </c>
      <c r="K63" s="72">
        <f t="shared" si="8"/>
        <v>0.17862318840579708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49.9</v>
      </c>
      <c r="F64" s="73">
        <v>26.5</v>
      </c>
      <c r="G64" s="71">
        <f t="shared" si="6"/>
        <v>0.025472179683511995</v>
      </c>
      <c r="H64" s="72" t="e">
        <f>E64/#REF!</f>
        <v>#REF!</v>
      </c>
      <c r="I64" s="72" t="e">
        <f>E64/#REF!</f>
        <v>#REF!</v>
      </c>
      <c r="J64" s="72">
        <f t="shared" si="7"/>
        <v>0.025472179683511995</v>
      </c>
      <c r="K64" s="72">
        <f t="shared" si="8"/>
        <v>0.025472179683511995</v>
      </c>
    </row>
    <row r="65" spans="1:11" ht="12.75">
      <c r="A65" s="126" t="s">
        <v>17</v>
      </c>
      <c r="B65" s="127"/>
      <c r="C65" s="13">
        <f>C5+C15+C25+C35+C45+C55</f>
        <v>32141.2</v>
      </c>
      <c r="D65" s="13">
        <f>D5+D15+D25+D35+D45+D55</f>
        <v>32141.2</v>
      </c>
      <c r="E65" s="13">
        <f>E5+E15+E25+E35+E45+E55</f>
        <v>17099.7</v>
      </c>
      <c r="F65" s="13">
        <f>F5+F15+F25+F35+F45+F55</f>
        <v>1580.9999999999998</v>
      </c>
      <c r="G65" s="14">
        <f t="shared" si="6"/>
        <v>0.532018095155128</v>
      </c>
      <c r="H65" s="14" t="e">
        <f>E65/#REF!</f>
        <v>#REF!</v>
      </c>
      <c r="I65" s="14" t="e">
        <f>E65/#REF!</f>
        <v>#REF!</v>
      </c>
      <c r="J65" s="26">
        <f t="shared" si="7"/>
        <v>0.532018095155128</v>
      </c>
      <c r="K65" s="26">
        <f t="shared" si="8"/>
        <v>0.532018095155128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1251.3</v>
      </c>
      <c r="F66" s="4">
        <f>F67</f>
        <v>16.4</v>
      </c>
      <c r="G66" s="5">
        <f t="shared" si="6"/>
        <v>0.7181473829201102</v>
      </c>
      <c r="H66" s="5" t="e">
        <f>E66/#REF!</f>
        <v>#REF!</v>
      </c>
      <c r="I66" s="5" t="e">
        <f>E66/#REF!</f>
        <v>#REF!</v>
      </c>
      <c r="J66" s="15">
        <f t="shared" si="7"/>
        <v>0.7181473829201102</v>
      </c>
      <c r="K66" s="16">
        <f t="shared" si="8"/>
        <v>0.7181473829201102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1251.3</v>
      </c>
      <c r="F67" s="70">
        <v>16.4</v>
      </c>
      <c r="G67" s="71">
        <f t="shared" si="6"/>
        <v>0.7181473829201102</v>
      </c>
      <c r="H67" s="71" t="e">
        <f>E67/#REF!</f>
        <v>#REF!</v>
      </c>
      <c r="I67" s="71" t="e">
        <f>E67/#REF!</f>
        <v>#REF!</v>
      </c>
      <c r="J67" s="72">
        <f t="shared" si="7"/>
        <v>0.7181473829201102</v>
      </c>
      <c r="K67" s="72">
        <f t="shared" si="8"/>
        <v>0.7181473829201102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2.1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2.1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59.7</v>
      </c>
      <c r="F70" s="4">
        <f>F71</f>
        <v>181.9</v>
      </c>
      <c r="G70" s="5">
        <f>E70/C70</f>
        <v>0.597</v>
      </c>
      <c r="H70" s="16" t="s">
        <v>16</v>
      </c>
      <c r="I70" s="16" t="s">
        <v>16</v>
      </c>
      <c r="J70" s="15">
        <f>E70/C70</f>
        <v>0.597</v>
      </c>
      <c r="K70" s="16">
        <f>E70/D70</f>
        <v>0.597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59.7</v>
      </c>
      <c r="F71" s="70">
        <v>181.9</v>
      </c>
      <c r="G71" s="71">
        <f>E71/C71</f>
        <v>0.597</v>
      </c>
      <c r="H71" s="72"/>
      <c r="I71" s="72"/>
      <c r="J71" s="72">
        <f>E71/C71</f>
        <v>0.597</v>
      </c>
      <c r="K71" s="72">
        <f>E71/D71</f>
        <v>0.597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72"/>
    </row>
    <row r="73" spans="1:11" ht="12.75">
      <c r="A73" s="68" t="s">
        <v>120</v>
      </c>
      <c r="B73" s="74"/>
      <c r="C73" s="6"/>
      <c r="D73" s="6"/>
      <c r="E73" s="73">
        <v>0</v>
      </c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26" t="s">
        <v>28</v>
      </c>
      <c r="B75" s="127"/>
      <c r="C75" s="13">
        <f>C66+C70</f>
        <v>1842.4</v>
      </c>
      <c r="D75" s="13">
        <f>D66+D70</f>
        <v>1842.4</v>
      </c>
      <c r="E75" s="13">
        <f>E66+E70+E68+E72</f>
        <v>1313.1</v>
      </c>
      <c r="F75" s="13">
        <f>F66+F70</f>
        <v>198.3</v>
      </c>
      <c r="G75" s="14">
        <f aca="true" t="shared" si="9" ref="G75:G94">E75/C75</f>
        <v>0.7127116804168475</v>
      </c>
      <c r="H75" s="16" t="s">
        <v>16</v>
      </c>
      <c r="I75" s="16" t="s">
        <v>16</v>
      </c>
      <c r="J75" s="26">
        <f aca="true" t="shared" si="10" ref="J75:J94">E75/C75</f>
        <v>0.7127116804168475</v>
      </c>
      <c r="K75" s="26">
        <f aca="true" t="shared" si="11" ref="K75:K94">E75/D75</f>
        <v>0.7127116804168475</v>
      </c>
    </row>
    <row r="76" spans="1:11" ht="16.5">
      <c r="A76" s="128" t="s">
        <v>57</v>
      </c>
      <c r="B76" s="129"/>
      <c r="C76" s="17">
        <f>C77+C78+C79+C80+C81+C82+C83+C84+C85</f>
        <v>33983.600000000006</v>
      </c>
      <c r="D76" s="17">
        <f>D77+D78+D79+D80+D81+D82+D83+D84+D85</f>
        <v>33983.600000000006</v>
      </c>
      <c r="E76" s="17">
        <f>E77+E78+E79+E80+E81+E82+E83+E84+E85</f>
        <v>18412.800000000003</v>
      </c>
      <c r="F76" s="17">
        <f>F77+F78+F79+F80+F81+F82+F83+F84+F85</f>
        <v>1779.3</v>
      </c>
      <c r="G76" s="43">
        <f t="shared" si="9"/>
        <v>0.541814286891324</v>
      </c>
      <c r="H76" s="43" t="e">
        <f>E76/#REF!</f>
        <v>#REF!</v>
      </c>
      <c r="I76" s="43" t="e">
        <f>E76/#REF!</f>
        <v>#REF!</v>
      </c>
      <c r="J76" s="87">
        <f t="shared" si="10"/>
        <v>0.541814286891324</v>
      </c>
      <c r="K76" s="53">
        <f t="shared" si="11"/>
        <v>0.541814286891324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1087.8</v>
      </c>
      <c r="F77" s="4">
        <f>F6+F16+F26+F36+F46+F56</f>
        <v>135.6</v>
      </c>
      <c r="G77" s="30">
        <f t="shared" si="9"/>
        <v>0.43665703275529866</v>
      </c>
      <c r="H77" s="5" t="e">
        <f>E77/#REF!</f>
        <v>#REF!</v>
      </c>
      <c r="I77" s="5" t="e">
        <f>E77/#REF!</f>
        <v>#REF!</v>
      </c>
      <c r="J77" s="15">
        <f t="shared" si="10"/>
        <v>0.43665703275529866</v>
      </c>
      <c r="K77" s="16">
        <f t="shared" si="11"/>
        <v>0.43665703275529866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731.1</v>
      </c>
      <c r="F78" s="4">
        <f>F7+F17+F27+F37+F47+F57</f>
        <v>58.5</v>
      </c>
      <c r="G78" s="30">
        <f t="shared" si="9"/>
        <v>0.6048146922567835</v>
      </c>
      <c r="H78" s="5" t="e">
        <f>E78/#REF!</f>
        <v>#REF!</v>
      </c>
      <c r="I78" s="5" t="e">
        <f>E78/#REF!</f>
        <v>#REF!</v>
      </c>
      <c r="J78" s="15">
        <f t="shared" si="10"/>
        <v>0.6048146922567835</v>
      </c>
      <c r="K78" s="16">
        <f t="shared" si="11"/>
        <v>0.6048146922567835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1001.5</v>
      </c>
      <c r="F79" s="4">
        <f>F8+F18+F28+F38+F48+F58</f>
        <v>100.7</v>
      </c>
      <c r="G79" s="30">
        <f t="shared" si="9"/>
        <v>0.4907389259114072</v>
      </c>
      <c r="H79" s="5" t="e">
        <f>E79/#REF!</f>
        <v>#REF!</v>
      </c>
      <c r="I79" s="5" t="e">
        <f>E79/#REF!</f>
        <v>#REF!</v>
      </c>
      <c r="J79" s="15">
        <f t="shared" si="10"/>
        <v>0.4907389259114072</v>
      </c>
      <c r="K79" s="16">
        <f t="shared" si="11"/>
        <v>0.4907389259114072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2687.2</v>
      </c>
      <c r="E80" s="4">
        <f>E9+E19+E29+E39+E49+E59</f>
        <v>1243.6</v>
      </c>
      <c r="F80" s="4">
        <f>F9+F19+F29+F39+F49+F59</f>
        <v>141.1</v>
      </c>
      <c r="G80" s="30">
        <f t="shared" si="9"/>
        <v>0.4627865436141709</v>
      </c>
      <c r="H80" s="5" t="e">
        <f>E80/#REF!</f>
        <v>#REF!</v>
      </c>
      <c r="I80" s="5" t="e">
        <f>E80/#REF!</f>
        <v>#REF!</v>
      </c>
      <c r="J80" s="15">
        <f t="shared" si="10"/>
        <v>0.4627865436141709</v>
      </c>
      <c r="K80" s="16">
        <f t="shared" si="11"/>
        <v>0.4627865436141709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715.6999999999999</v>
      </c>
      <c r="F81" s="4">
        <f>F10+F20+F30+F40+F50+F60</f>
        <v>75.7</v>
      </c>
      <c r="G81" s="30">
        <f t="shared" si="9"/>
        <v>0.55386163132642</v>
      </c>
      <c r="H81" s="5" t="e">
        <f>E81/#REF!</f>
        <v>#REF!</v>
      </c>
      <c r="I81" s="5" t="e">
        <f>E81/#REF!</f>
        <v>#REF!</v>
      </c>
      <c r="J81" s="15">
        <f t="shared" si="10"/>
        <v>0.55386163132642</v>
      </c>
      <c r="K81" s="16">
        <f t="shared" si="11"/>
        <v>0.55386163132642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1598.4</v>
      </c>
      <c r="F82" s="4">
        <f>F11+F21+F31+F41+F51+F61</f>
        <v>158.1</v>
      </c>
      <c r="G82" s="30">
        <f t="shared" si="9"/>
        <v>0.568886357974161</v>
      </c>
      <c r="H82" s="5" t="e">
        <f>E82/#REF!</f>
        <v>#REF!</v>
      </c>
      <c r="I82" s="5" t="e">
        <f>E82/#REF!</f>
        <v>#REF!</v>
      </c>
      <c r="J82" s="15">
        <f t="shared" si="10"/>
        <v>0.568886357974161</v>
      </c>
      <c r="K82" s="16">
        <f t="shared" si="11"/>
        <v>0.568886357974161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870.1</v>
      </c>
      <c r="F83" s="4">
        <f>F12+F22+F32+F42+F52+F62</f>
        <v>97.80000000000001</v>
      </c>
      <c r="G83" s="30">
        <f t="shared" si="9"/>
        <v>0.5917035022101326</v>
      </c>
      <c r="H83" s="5" t="e">
        <f>E83/#REF!</f>
        <v>#REF!</v>
      </c>
      <c r="I83" s="5" t="e">
        <f>E83/#REF!</f>
        <v>#REF!</v>
      </c>
      <c r="J83" s="15">
        <f t="shared" si="10"/>
        <v>0.5917035022101326</v>
      </c>
      <c r="K83" s="16">
        <f t="shared" si="11"/>
        <v>0.5917035022101326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1012.3000000000002</v>
      </c>
      <c r="F84" s="4">
        <f>F13+F23+F33+F43+F53+F63</f>
        <v>99.10000000000001</v>
      </c>
      <c r="G84" s="30">
        <f t="shared" si="9"/>
        <v>0.49069316529326235</v>
      </c>
      <c r="H84" s="5" t="e">
        <f>E84/#REF!</f>
        <v>#REF!</v>
      </c>
      <c r="I84" s="5" t="e">
        <f>E84/#REF!</f>
        <v>#REF!</v>
      </c>
      <c r="J84" s="15">
        <f t="shared" si="10"/>
        <v>0.49069316529326235</v>
      </c>
      <c r="K84" s="16">
        <f t="shared" si="11"/>
        <v>0.49069316529326235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10152.300000000001</v>
      </c>
      <c r="F85" s="4">
        <f>F14+F24+F34+F44+F54+F64+F67+F71</f>
        <v>912.6999999999999</v>
      </c>
      <c r="G85" s="30">
        <f t="shared" si="9"/>
        <v>0.5665282753540696</v>
      </c>
      <c r="H85" s="5" t="e">
        <f>E85/#REF!</f>
        <v>#REF!</v>
      </c>
      <c r="I85" s="5" t="e">
        <f>E85/#REF!</f>
        <v>#REF!</v>
      </c>
      <c r="J85" s="15">
        <f t="shared" si="10"/>
        <v>0.5665282753540696</v>
      </c>
      <c r="K85" s="16">
        <f t="shared" si="11"/>
        <v>0.5665282753540696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6697.3</v>
      </c>
      <c r="F86" s="4">
        <f>F87+F88+F89+F90+F91+F92+F93+F94+F95</f>
        <v>935.6</v>
      </c>
      <c r="G86" s="5">
        <f t="shared" si="9"/>
        <v>0.5237871784644502</v>
      </c>
      <c r="H86" s="16" t="e">
        <f>E86/#REF!</f>
        <v>#REF!</v>
      </c>
      <c r="I86" s="16" t="e">
        <f>E86/#REF!</f>
        <v>#REF!</v>
      </c>
      <c r="J86" s="15">
        <f t="shared" si="10"/>
        <v>0.5237871784644502</v>
      </c>
      <c r="K86" s="16">
        <f t="shared" si="11"/>
        <v>0.5237871784644502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1301</v>
      </c>
      <c r="F87" s="6">
        <v>140.7</v>
      </c>
      <c r="G87" s="71">
        <f t="shared" si="9"/>
        <v>0.5426712271627596</v>
      </c>
      <c r="H87" s="72" t="e">
        <f>E87/#REF!</f>
        <v>#REF!</v>
      </c>
      <c r="I87" s="72" t="e">
        <f>E87/#REF!</f>
        <v>#REF!</v>
      </c>
      <c r="J87" s="72">
        <f t="shared" si="10"/>
        <v>0.5426712271627596</v>
      </c>
      <c r="K87" s="72">
        <f t="shared" si="11"/>
        <v>0.5426712271627596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607.1</v>
      </c>
      <c r="F88" s="6">
        <v>83.4</v>
      </c>
      <c r="G88" s="71">
        <f t="shared" si="9"/>
        <v>0.5180918245434375</v>
      </c>
      <c r="H88" s="72" t="e">
        <f>E88/#REF!</f>
        <v>#REF!</v>
      </c>
      <c r="I88" s="72" t="e">
        <f>E88/#REF!</f>
        <v>#REF!</v>
      </c>
      <c r="J88" s="72">
        <f t="shared" si="10"/>
        <v>0.5180918245434375</v>
      </c>
      <c r="K88" s="72">
        <f t="shared" si="11"/>
        <v>0.5180918245434375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875.9</v>
      </c>
      <c r="F89" s="6">
        <v>151.4</v>
      </c>
      <c r="G89" s="71">
        <f t="shared" si="9"/>
        <v>0.5238636363636363</v>
      </c>
      <c r="H89" s="72" t="e">
        <f>E89/#REF!</f>
        <v>#REF!</v>
      </c>
      <c r="I89" s="72" t="e">
        <f>E89/#REF!</f>
        <v>#REF!</v>
      </c>
      <c r="J89" s="72">
        <f t="shared" si="10"/>
        <v>0.5238636363636363</v>
      </c>
      <c r="K89" s="72">
        <f t="shared" si="11"/>
        <v>0.5238636363636363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846.6</v>
      </c>
      <c r="F90" s="6">
        <v>78.2</v>
      </c>
      <c r="G90" s="71">
        <f t="shared" si="9"/>
        <v>0.5551839464882943</v>
      </c>
      <c r="H90" s="72" t="e">
        <f>E90/#REF!</f>
        <v>#REF!</v>
      </c>
      <c r="I90" s="72" t="e">
        <f>E90/#REF!</f>
        <v>#REF!</v>
      </c>
      <c r="J90" s="72">
        <f t="shared" si="10"/>
        <v>0.5551839464882943</v>
      </c>
      <c r="K90" s="72">
        <f t="shared" si="11"/>
        <v>0.5551839464882943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917.7</v>
      </c>
      <c r="F91" s="6">
        <v>142.5</v>
      </c>
      <c r="G91" s="71">
        <f t="shared" si="9"/>
        <v>0.5176264876755599</v>
      </c>
      <c r="H91" s="72" t="e">
        <f>E91/#REF!</f>
        <v>#REF!</v>
      </c>
      <c r="I91" s="72" t="e">
        <f>E91/#REF!</f>
        <v>#REF!</v>
      </c>
      <c r="J91" s="72">
        <f t="shared" si="10"/>
        <v>0.5176264876755599</v>
      </c>
      <c r="K91" s="72">
        <f t="shared" si="11"/>
        <v>0.5176264876755599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650.2</v>
      </c>
      <c r="F92" s="6">
        <v>94.4</v>
      </c>
      <c r="G92" s="71">
        <f t="shared" si="9"/>
        <v>0.5239323126510879</v>
      </c>
      <c r="H92" s="72" t="e">
        <f>E92/#REF!</f>
        <v>#REF!</v>
      </c>
      <c r="I92" s="72" t="e">
        <f>E92/#REF!</f>
        <v>#REF!</v>
      </c>
      <c r="J92" s="72">
        <f t="shared" si="10"/>
        <v>0.5239323126510879</v>
      </c>
      <c r="K92" s="72">
        <f t="shared" si="11"/>
        <v>0.5239323126510879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890</v>
      </c>
      <c r="F93" s="6">
        <v>95.1</v>
      </c>
      <c r="G93" s="71">
        <f t="shared" si="9"/>
        <v>0.48631222337577185</v>
      </c>
      <c r="H93" s="72" t="e">
        <f>E93/#REF!</f>
        <v>#REF!</v>
      </c>
      <c r="I93" s="72" t="e">
        <f>E93/#REF!</f>
        <v>#REF!</v>
      </c>
      <c r="J93" s="72">
        <f t="shared" si="10"/>
        <v>0.48631222337577185</v>
      </c>
      <c r="K93" s="72">
        <f t="shared" si="11"/>
        <v>0.48631222337577185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608.8</v>
      </c>
      <c r="F94" s="6">
        <v>149.9</v>
      </c>
      <c r="G94" s="71">
        <f t="shared" si="9"/>
        <v>0.5175990477809895</v>
      </c>
      <c r="H94" s="72" t="e">
        <f>E94/#REF!</f>
        <v>#REF!</v>
      </c>
      <c r="I94" s="72" t="e">
        <f>E94/#REF!</f>
        <v>#REF!</v>
      </c>
      <c r="J94" s="72">
        <f t="shared" si="10"/>
        <v>0.5175990477809895</v>
      </c>
      <c r="K94" s="72">
        <f t="shared" si="11"/>
        <v>0.5175990477809895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1022.1999999999999</v>
      </c>
      <c r="F96" s="4">
        <f>F97+F98+F99+F100+F101+F102+F103+F104+F105</f>
        <v>342.5</v>
      </c>
      <c r="G96" s="5">
        <f aca="true" t="shared" si="12" ref="G96:G104">E96/C96</f>
        <v>1</v>
      </c>
      <c r="H96" s="5" t="e">
        <f>E96/#REF!</f>
        <v>#REF!</v>
      </c>
      <c r="I96" s="5" t="e">
        <f>E96/#REF!</f>
        <v>#REF!</v>
      </c>
      <c r="J96" s="15">
        <f aca="true" t="shared" si="13" ref="J96:J114">E96/C96</f>
        <v>1</v>
      </c>
      <c r="K96" s="16">
        <f aca="true" t="shared" si="14" ref="K96:K120">E96/D96</f>
        <v>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77.4</v>
      </c>
      <c r="F97" s="70"/>
      <c r="G97" s="71">
        <f t="shared" si="12"/>
        <v>1</v>
      </c>
      <c r="H97" s="71" t="e">
        <f>E97/#REF!</f>
        <v>#REF!</v>
      </c>
      <c r="I97" s="71" t="e">
        <f>E97/#REF!</f>
        <v>#REF!</v>
      </c>
      <c r="J97" s="72">
        <f t="shared" si="13"/>
        <v>1</v>
      </c>
      <c r="K97" s="72">
        <f t="shared" si="14"/>
        <v>1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77.4</v>
      </c>
      <c r="F98" s="70"/>
      <c r="G98" s="71">
        <f t="shared" si="12"/>
        <v>1</v>
      </c>
      <c r="H98" s="71" t="e">
        <f>E98/#REF!</f>
        <v>#REF!</v>
      </c>
      <c r="I98" s="71" t="e">
        <f>E98/#REF!</f>
        <v>#REF!</v>
      </c>
      <c r="J98" s="72">
        <f t="shared" si="13"/>
        <v>1</v>
      </c>
      <c r="K98" s="72">
        <f t="shared" si="14"/>
        <v>1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77.4</v>
      </c>
      <c r="F99" s="70"/>
      <c r="G99" s="71">
        <f t="shared" si="12"/>
        <v>1</v>
      </c>
      <c r="H99" s="71" t="e">
        <f>E99/#REF!</f>
        <v>#REF!</v>
      </c>
      <c r="I99" s="71" t="e">
        <f>E99/#REF!</f>
        <v>#REF!</v>
      </c>
      <c r="J99" s="72">
        <f t="shared" si="13"/>
        <v>1</v>
      </c>
      <c r="K99" s="72">
        <f t="shared" si="14"/>
        <v>1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77.4</v>
      </c>
      <c r="F100" s="70"/>
      <c r="G100" s="71">
        <f t="shared" si="12"/>
        <v>1</v>
      </c>
      <c r="H100" s="71" t="e">
        <f>E100/#REF!</f>
        <v>#REF!</v>
      </c>
      <c r="I100" s="71" t="e">
        <f>E100/#REF!</f>
        <v>#REF!</v>
      </c>
      <c r="J100" s="72">
        <f t="shared" si="13"/>
        <v>1</v>
      </c>
      <c r="K100" s="72">
        <f t="shared" si="14"/>
        <v>1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77.4</v>
      </c>
      <c r="F101" s="70"/>
      <c r="G101" s="71">
        <f t="shared" si="12"/>
        <v>1</v>
      </c>
      <c r="H101" s="71" t="e">
        <f>E101/#REF!</f>
        <v>#REF!</v>
      </c>
      <c r="I101" s="71" t="e">
        <f>E101/#REF!</f>
        <v>#REF!</v>
      </c>
      <c r="J101" s="72">
        <f t="shared" si="13"/>
        <v>1</v>
      </c>
      <c r="K101" s="72">
        <f t="shared" si="14"/>
        <v>1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77.4</v>
      </c>
      <c r="F102" s="70"/>
      <c r="G102" s="71">
        <f t="shared" si="12"/>
        <v>1</v>
      </c>
      <c r="H102" s="71" t="e">
        <f>E102/#REF!</f>
        <v>#REF!</v>
      </c>
      <c r="I102" s="71" t="e">
        <f>E102/#REF!</f>
        <v>#REF!</v>
      </c>
      <c r="J102" s="72">
        <f t="shared" si="13"/>
        <v>1</v>
      </c>
      <c r="K102" s="72">
        <f t="shared" si="14"/>
        <v>1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77.4</v>
      </c>
      <c r="F103" s="70"/>
      <c r="G103" s="71">
        <f t="shared" si="12"/>
        <v>1</v>
      </c>
      <c r="H103" s="71" t="e">
        <f>E103/#REF!</f>
        <v>#REF!</v>
      </c>
      <c r="I103" s="71" t="e">
        <f>E103/#REF!</f>
        <v>#REF!</v>
      </c>
      <c r="J103" s="72">
        <f t="shared" si="13"/>
        <v>1</v>
      </c>
      <c r="K103" s="72">
        <f t="shared" si="14"/>
        <v>1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77.4</v>
      </c>
      <c r="F104" s="70"/>
      <c r="G104" s="71">
        <f t="shared" si="12"/>
        <v>1</v>
      </c>
      <c r="H104" s="71" t="e">
        <f>E104/#REF!</f>
        <v>#REF!</v>
      </c>
      <c r="I104" s="71" t="e">
        <f>E104/#REF!</f>
        <v>#REF!</v>
      </c>
      <c r="J104" s="72">
        <f t="shared" si="13"/>
        <v>1</v>
      </c>
      <c r="K104" s="72">
        <f t="shared" si="14"/>
        <v>1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403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 t="shared" si="13"/>
        <v>1</v>
      </c>
      <c r="K105" s="72">
        <f t="shared" si="14"/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17328.1</v>
      </c>
      <c r="E106" s="12">
        <f>E107+E108+E109+E110+E111+E112+E113+E114+E115</f>
        <v>7764.800000000001</v>
      </c>
      <c r="F106" s="12">
        <f>F107+F108+F109+F110+F111+F112+F113+F114+F115</f>
        <v>1117.6999999999998</v>
      </c>
      <c r="G106" s="5">
        <f aca="true" t="shared" si="15" ref="G106:G114">E106/C106</f>
        <v>0.7465866697434715</v>
      </c>
      <c r="H106" s="16"/>
      <c r="I106" s="16"/>
      <c r="J106" s="15">
        <f t="shared" si="13"/>
        <v>0.7465866697434715</v>
      </c>
      <c r="K106" s="16">
        <f t="shared" si="14"/>
        <v>0.4481045238658596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771.4</v>
      </c>
      <c r="E107" s="73">
        <v>564.7</v>
      </c>
      <c r="F107" s="73">
        <v>81.1</v>
      </c>
      <c r="G107" s="71">
        <f t="shared" si="15"/>
        <v>0.98123370981755</v>
      </c>
      <c r="H107" s="5"/>
      <c r="I107" s="5"/>
      <c r="J107" s="72">
        <f t="shared" si="13"/>
        <v>0.98123370981755</v>
      </c>
      <c r="K107" s="72">
        <f t="shared" si="14"/>
        <v>0.7320456313196786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2148.2</v>
      </c>
      <c r="E108" s="73">
        <v>804.6</v>
      </c>
      <c r="F108" s="73">
        <v>120.6</v>
      </c>
      <c r="G108" s="71">
        <f t="shared" si="15"/>
        <v>0.5865286484910337</v>
      </c>
      <c r="H108" s="5"/>
      <c r="I108" s="5"/>
      <c r="J108" s="72">
        <f t="shared" si="13"/>
        <v>0.5865286484910337</v>
      </c>
      <c r="K108" s="72">
        <f t="shared" si="14"/>
        <v>0.37454613164509826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874.3</v>
      </c>
      <c r="F109" s="73">
        <v>47.6</v>
      </c>
      <c r="G109" s="71">
        <f t="shared" si="15"/>
        <v>0.7678728262778851</v>
      </c>
      <c r="H109" s="5"/>
      <c r="I109" s="5"/>
      <c r="J109" s="72">
        <f t="shared" si="13"/>
        <v>0.7678728262778851</v>
      </c>
      <c r="K109" s="72">
        <f t="shared" si="14"/>
        <v>0.6612964223583693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1709.5</v>
      </c>
      <c r="E110" s="73">
        <v>33</v>
      </c>
      <c r="F110" s="73"/>
      <c r="G110" s="71">
        <f t="shared" si="15"/>
        <v>1.5348837209302326</v>
      </c>
      <c r="H110" s="5"/>
      <c r="I110" s="5"/>
      <c r="J110" s="72">
        <f t="shared" si="13"/>
        <v>1.5348837209302326</v>
      </c>
      <c r="K110" s="72">
        <f t="shared" si="14"/>
        <v>0.019303890026323486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1786.6</v>
      </c>
      <c r="E111" s="73">
        <v>523.9</v>
      </c>
      <c r="F111" s="73">
        <v>48.8</v>
      </c>
      <c r="G111" s="71">
        <f t="shared" si="15"/>
        <v>0.5284979320084737</v>
      </c>
      <c r="H111" s="30"/>
      <c r="I111" s="30"/>
      <c r="J111" s="72">
        <f t="shared" si="13"/>
        <v>0.5284979320084737</v>
      </c>
      <c r="K111" s="72">
        <f t="shared" si="14"/>
        <v>0.293238553677376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3073.1</v>
      </c>
      <c r="E112" s="73">
        <v>1799.3</v>
      </c>
      <c r="F112" s="73">
        <v>454</v>
      </c>
      <c r="G112" s="71">
        <f t="shared" si="15"/>
        <v>0.6714808180325422</v>
      </c>
      <c r="H112" s="5"/>
      <c r="I112" s="5"/>
      <c r="J112" s="72">
        <f t="shared" si="13"/>
        <v>0.6714808180325422</v>
      </c>
      <c r="K112" s="72">
        <f t="shared" si="14"/>
        <v>0.5854999837297843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1180.6</v>
      </c>
      <c r="E113" s="73">
        <v>386.6</v>
      </c>
      <c r="F113" s="73"/>
      <c r="G113" s="71">
        <f t="shared" si="15"/>
        <v>0.33512482662968107</v>
      </c>
      <c r="H113" s="5"/>
      <c r="I113" s="5"/>
      <c r="J113" s="72">
        <f t="shared" si="13"/>
        <v>0.33512482662968107</v>
      </c>
      <c r="K113" s="72">
        <f t="shared" si="14"/>
        <v>0.3274606132475013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4080.9</v>
      </c>
      <c r="E114" s="73">
        <v>2558.3</v>
      </c>
      <c r="F114" s="73">
        <v>365.6</v>
      </c>
      <c r="G114" s="71">
        <f t="shared" si="15"/>
        <v>1.0363783674296132</v>
      </c>
      <c r="H114" s="5"/>
      <c r="I114" s="5"/>
      <c r="J114" s="72">
        <f t="shared" si="13"/>
        <v>1.0363783674296132</v>
      </c>
      <c r="K114" s="72">
        <f t="shared" si="14"/>
        <v>0.6268960278369967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>
        <v>1255.7</v>
      </c>
      <c r="E115" s="73">
        <v>220.1</v>
      </c>
      <c r="F115" s="70"/>
      <c r="G115" s="71"/>
      <c r="H115" s="5"/>
      <c r="I115" s="5"/>
      <c r="J115" s="72"/>
      <c r="K115" s="72">
        <f t="shared" si="14"/>
        <v>0.17528071991717767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16" ref="D116:I116">D117</f>
        <v>-6.5</v>
      </c>
      <c r="E116" s="88">
        <f t="shared" si="16"/>
        <v>-6.5</v>
      </c>
      <c r="F116" s="88">
        <f t="shared" si="16"/>
        <v>0</v>
      </c>
      <c r="G116" s="88">
        <f t="shared" si="16"/>
        <v>0</v>
      </c>
      <c r="H116" s="88">
        <f t="shared" si="16"/>
        <v>0</v>
      </c>
      <c r="I116" s="88">
        <f t="shared" si="16"/>
        <v>0</v>
      </c>
      <c r="J116" s="15">
        <f>E116/C116</f>
        <v>1</v>
      </c>
      <c r="K116" s="15">
        <f t="shared" si="14"/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 t="shared" si="14"/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26.25">
      <c r="A118" s="19" t="s">
        <v>123</v>
      </c>
      <c r="B118" s="27" t="s">
        <v>124</v>
      </c>
      <c r="C118" s="88"/>
      <c r="D118" s="99">
        <f aca="true" t="shared" si="17" ref="D118:I118">D119+D120+D121+D122+D123+D124+D125+D126+D127</f>
        <v>637.5</v>
      </c>
      <c r="E118" s="99">
        <f t="shared" si="17"/>
        <v>228.9</v>
      </c>
      <c r="F118" s="99">
        <f t="shared" si="17"/>
        <v>0</v>
      </c>
      <c r="G118" s="99">
        <f t="shared" si="17"/>
        <v>0</v>
      </c>
      <c r="H118" s="99">
        <f t="shared" si="17"/>
        <v>0</v>
      </c>
      <c r="I118" s="99">
        <f t="shared" si="17"/>
        <v>0</v>
      </c>
      <c r="J118" s="72"/>
      <c r="K118" s="72">
        <f t="shared" si="14"/>
        <v>0.35905882352941176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8" t="s">
        <v>47</v>
      </c>
      <c r="B119" s="74"/>
      <c r="C119" s="74"/>
      <c r="D119" s="75">
        <v>24</v>
      </c>
      <c r="E119" s="73"/>
      <c r="F119" s="70"/>
      <c r="G119" s="71"/>
      <c r="H119" s="5"/>
      <c r="I119" s="5"/>
      <c r="J119" s="72"/>
      <c r="K119" s="72">
        <f t="shared" si="14"/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8" t="s">
        <v>48</v>
      </c>
      <c r="B120" s="74"/>
      <c r="C120" s="74"/>
      <c r="D120" s="75">
        <v>102</v>
      </c>
      <c r="E120" s="73"/>
      <c r="F120" s="70"/>
      <c r="G120" s="71"/>
      <c r="H120" s="5"/>
      <c r="I120" s="5"/>
      <c r="J120" s="72"/>
      <c r="K120" s="72">
        <f t="shared" si="14"/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8" t="s">
        <v>49</v>
      </c>
      <c r="B121" s="74"/>
      <c r="C121" s="74"/>
      <c r="D121" s="75"/>
      <c r="E121" s="73"/>
      <c r="F121" s="70"/>
      <c r="G121" s="71"/>
      <c r="H121" s="5"/>
      <c r="I121" s="5"/>
      <c r="J121" s="72"/>
      <c r="K121" s="72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8" t="s">
        <v>50</v>
      </c>
      <c r="B122" s="74"/>
      <c r="C122" s="74"/>
      <c r="D122" s="75"/>
      <c r="E122" s="73"/>
      <c r="F122" s="70"/>
      <c r="G122" s="71"/>
      <c r="H122" s="5"/>
      <c r="I122" s="5"/>
      <c r="J122" s="72"/>
      <c r="K122" s="72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8" t="s">
        <v>51</v>
      </c>
      <c r="B123" s="74"/>
      <c r="C123" s="74"/>
      <c r="D123" s="75">
        <v>110</v>
      </c>
      <c r="E123" s="73"/>
      <c r="F123" s="70"/>
      <c r="G123" s="71"/>
      <c r="H123" s="5"/>
      <c r="I123" s="5"/>
      <c r="J123" s="72"/>
      <c r="K123" s="72">
        <f>E123/D123</f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8" t="s">
        <v>52</v>
      </c>
      <c r="B124" s="74"/>
      <c r="C124" s="74"/>
      <c r="D124" s="75">
        <v>142.9</v>
      </c>
      <c r="E124" s="73">
        <v>142.9</v>
      </c>
      <c r="F124" s="70"/>
      <c r="G124" s="71"/>
      <c r="H124" s="5"/>
      <c r="I124" s="5"/>
      <c r="J124" s="72"/>
      <c r="K124" s="72">
        <f>E124/D124</f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8" t="s">
        <v>53</v>
      </c>
      <c r="B125" s="74"/>
      <c r="C125" s="74"/>
      <c r="D125" s="75"/>
      <c r="E125" s="73"/>
      <c r="F125" s="70"/>
      <c r="G125" s="71"/>
      <c r="H125" s="5"/>
      <c r="I125" s="5"/>
      <c r="J125" s="72"/>
      <c r="K125" s="7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8" t="s">
        <v>54</v>
      </c>
      <c r="B126" s="74"/>
      <c r="C126" s="74"/>
      <c r="D126" s="75">
        <v>86</v>
      </c>
      <c r="E126" s="73">
        <v>86</v>
      </c>
      <c r="F126" s="70"/>
      <c r="G126" s="71"/>
      <c r="H126" s="5"/>
      <c r="I126" s="5"/>
      <c r="J126" s="72"/>
      <c r="K126" s="72">
        <f>E126/D126</f>
        <v>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68" t="s">
        <v>55</v>
      </c>
      <c r="B127" s="74"/>
      <c r="C127" s="74"/>
      <c r="D127" s="75">
        <v>172.6</v>
      </c>
      <c r="E127" s="73"/>
      <c r="F127" s="70"/>
      <c r="G127" s="71"/>
      <c r="H127" s="5"/>
      <c r="I127" s="5"/>
      <c r="J127" s="72"/>
      <c r="K127" s="72">
        <f>E127/D127</f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26.25">
      <c r="A128" s="19" t="s">
        <v>125</v>
      </c>
      <c r="B128" s="27" t="s">
        <v>126</v>
      </c>
      <c r="C128" s="88"/>
      <c r="D128" s="99">
        <f aca="true" t="shared" si="18" ref="D128:I128">D129+D130+D131+D132+D133+D134+D135+D136+D137</f>
        <v>988.5</v>
      </c>
      <c r="E128" s="99">
        <f t="shared" si="18"/>
        <v>142.9</v>
      </c>
      <c r="F128" s="99">
        <f t="shared" si="18"/>
        <v>0</v>
      </c>
      <c r="G128" s="99">
        <f t="shared" si="18"/>
        <v>0</v>
      </c>
      <c r="H128" s="99">
        <f t="shared" si="18"/>
        <v>0</v>
      </c>
      <c r="I128" s="99">
        <f t="shared" si="18"/>
        <v>0</v>
      </c>
      <c r="J128" s="72"/>
      <c r="K128" s="72">
        <f>E128/D128</f>
        <v>0.14456246838644413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68" t="s">
        <v>47</v>
      </c>
      <c r="B129" s="74"/>
      <c r="C129" s="74"/>
      <c r="D129" s="75">
        <v>41</v>
      </c>
      <c r="E129" s="73"/>
      <c r="F129" s="70"/>
      <c r="G129" s="71"/>
      <c r="H129" s="5"/>
      <c r="I129" s="5"/>
      <c r="J129" s="72"/>
      <c r="K129" s="72">
        <f>E129/D129</f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68" t="s">
        <v>48</v>
      </c>
      <c r="B130" s="74"/>
      <c r="C130" s="74"/>
      <c r="D130" s="75">
        <v>174.8</v>
      </c>
      <c r="E130" s="73"/>
      <c r="F130" s="70"/>
      <c r="G130" s="71"/>
      <c r="H130" s="5"/>
      <c r="I130" s="5"/>
      <c r="J130" s="72"/>
      <c r="K130" s="72">
        <f>E130/D130</f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68" t="s">
        <v>49</v>
      </c>
      <c r="B131" s="74"/>
      <c r="C131" s="74"/>
      <c r="D131" s="75"/>
      <c r="E131" s="73"/>
      <c r="F131" s="70"/>
      <c r="G131" s="71"/>
      <c r="H131" s="5"/>
      <c r="I131" s="5"/>
      <c r="J131" s="72"/>
      <c r="K131" s="72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68" t="s">
        <v>50</v>
      </c>
      <c r="B132" s="74"/>
      <c r="C132" s="74"/>
      <c r="D132" s="75"/>
      <c r="E132" s="73"/>
      <c r="F132" s="70"/>
      <c r="G132" s="71"/>
      <c r="H132" s="5"/>
      <c r="I132" s="5"/>
      <c r="J132" s="72"/>
      <c r="K132" s="72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68" t="s">
        <v>51</v>
      </c>
      <c r="B133" s="74"/>
      <c r="C133" s="74"/>
      <c r="D133" s="75">
        <v>199.3</v>
      </c>
      <c r="E133" s="73"/>
      <c r="F133" s="70"/>
      <c r="G133" s="71"/>
      <c r="H133" s="5"/>
      <c r="I133" s="5"/>
      <c r="J133" s="72"/>
      <c r="K133" s="72">
        <f>E133/D133</f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68" t="s">
        <v>52</v>
      </c>
      <c r="B134" s="74"/>
      <c r="C134" s="74"/>
      <c r="D134" s="75">
        <v>142.9</v>
      </c>
      <c r="E134" s="73">
        <v>142.9</v>
      </c>
      <c r="F134" s="70"/>
      <c r="G134" s="71"/>
      <c r="H134" s="5"/>
      <c r="I134" s="5"/>
      <c r="J134" s="72"/>
      <c r="K134" s="72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249" ht="12.75">
      <c r="A135" s="68" t="s">
        <v>53</v>
      </c>
      <c r="B135" s="74"/>
      <c r="C135" s="74"/>
      <c r="D135" s="75"/>
      <c r="E135" s="73"/>
      <c r="F135" s="70"/>
      <c r="G135" s="71"/>
      <c r="H135" s="5"/>
      <c r="I135" s="5"/>
      <c r="J135" s="72"/>
      <c r="K135" s="72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</row>
    <row r="136" spans="1:249" ht="12.75">
      <c r="A136" s="68" t="s">
        <v>54</v>
      </c>
      <c r="B136" s="74"/>
      <c r="C136" s="74"/>
      <c r="D136" s="75">
        <v>150</v>
      </c>
      <c r="E136" s="73"/>
      <c r="F136" s="70"/>
      <c r="G136" s="71"/>
      <c r="H136" s="5"/>
      <c r="I136" s="5"/>
      <c r="J136" s="72"/>
      <c r="K136" s="72">
        <f aca="true" t="shared" si="19" ref="K136:K157">E136/D136</f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</row>
    <row r="137" spans="1:249" ht="12.75">
      <c r="A137" s="68" t="s">
        <v>55</v>
      </c>
      <c r="B137" s="74"/>
      <c r="C137" s="74"/>
      <c r="D137" s="75">
        <v>280.5</v>
      </c>
      <c r="E137" s="73"/>
      <c r="F137" s="70"/>
      <c r="G137" s="71"/>
      <c r="H137" s="5"/>
      <c r="I137" s="5"/>
      <c r="J137" s="72"/>
      <c r="K137" s="72">
        <f t="shared" si="19"/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</row>
    <row r="138" spans="1:249" ht="12.75">
      <c r="A138" s="114" t="s">
        <v>62</v>
      </c>
      <c r="B138" s="115"/>
      <c r="C138" s="12">
        <f>C139+C140+C141+C142+C143+C144+C145+C146+C147</f>
        <v>24202.399999999994</v>
      </c>
      <c r="D138" s="12">
        <f>D139+D140+D141+D142+D143+D144+D145+D146+D147</f>
        <v>32756.1</v>
      </c>
      <c r="E138" s="12">
        <f>E139+E140+E141+E142+E143+E144+E145+E146+E147</f>
        <v>15849.6</v>
      </c>
      <c r="F138" s="12">
        <f>F139+F140+F141+F142+F143+F144+F145+F146+F147</f>
        <v>2395.7999999999997</v>
      </c>
      <c r="G138" s="30">
        <f>E138/C138</f>
        <v>0.6548772022609329</v>
      </c>
      <c r="H138" s="5" t="e">
        <f>E138/#REF!</f>
        <v>#REF!</v>
      </c>
      <c r="I138" s="5" t="e">
        <f>E138/#REF!</f>
        <v>#REF!</v>
      </c>
      <c r="J138" s="15">
        <f aca="true" t="shared" si="20" ref="J138:J157">E138/C138</f>
        <v>0.6548772022609329</v>
      </c>
      <c r="K138" s="16">
        <f t="shared" si="19"/>
        <v>0.48386712703893325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</row>
    <row r="139" spans="1:249" ht="12.75">
      <c r="A139" s="20" t="s">
        <v>47</v>
      </c>
      <c r="B139" s="21"/>
      <c r="C139" s="4">
        <f aca="true" t="shared" si="21" ref="C139:I146">C97+C87+C107+C119+C129</f>
        <v>3050.3</v>
      </c>
      <c r="D139" s="4">
        <f t="shared" si="21"/>
        <v>3311.2000000000003</v>
      </c>
      <c r="E139" s="4">
        <f t="shared" si="21"/>
        <v>1943.1000000000001</v>
      </c>
      <c r="F139" s="4">
        <f t="shared" si="21"/>
        <v>221.79999999999998</v>
      </c>
      <c r="G139" s="4">
        <f t="shared" si="21"/>
        <v>2.5239049369803097</v>
      </c>
      <c r="H139" s="4" t="e">
        <f t="shared" si="21"/>
        <v>#REF!</v>
      </c>
      <c r="I139" s="4" t="e">
        <f t="shared" si="21"/>
        <v>#REF!</v>
      </c>
      <c r="J139" s="15">
        <f t="shared" si="20"/>
        <v>0.6370193095761073</v>
      </c>
      <c r="K139" s="16">
        <f t="shared" si="19"/>
        <v>0.5868265281468954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</row>
    <row r="140" spans="1:249" ht="12.75">
      <c r="A140" s="20" t="s">
        <v>48</v>
      </c>
      <c r="B140" s="11"/>
      <c r="C140" s="4">
        <f t="shared" si="21"/>
        <v>2621</v>
      </c>
      <c r="D140" s="4">
        <f t="shared" si="21"/>
        <v>3674.2</v>
      </c>
      <c r="E140" s="4">
        <f t="shared" si="21"/>
        <v>1489.1</v>
      </c>
      <c r="F140" s="4">
        <f t="shared" si="21"/>
        <v>204</v>
      </c>
      <c r="G140" s="4">
        <f t="shared" si="21"/>
        <v>2.1046204730344713</v>
      </c>
      <c r="H140" s="4" t="e">
        <f t="shared" si="21"/>
        <v>#REF!</v>
      </c>
      <c r="I140" s="4" t="e">
        <f t="shared" si="21"/>
        <v>#REF!</v>
      </c>
      <c r="J140" s="15">
        <f t="shared" si="20"/>
        <v>0.5681419305608546</v>
      </c>
      <c r="K140" s="16">
        <f t="shared" si="19"/>
        <v>0.4052855043274726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</row>
    <row r="141" spans="1:249" ht="12.75">
      <c r="A141" s="20" t="s">
        <v>49</v>
      </c>
      <c r="B141" s="11"/>
      <c r="C141" s="4">
        <f t="shared" si="21"/>
        <v>2888</v>
      </c>
      <c r="D141" s="4">
        <f t="shared" si="21"/>
        <v>3071.5</v>
      </c>
      <c r="E141" s="4">
        <f t="shared" si="21"/>
        <v>1827.6</v>
      </c>
      <c r="F141" s="4">
        <f t="shared" si="21"/>
        <v>199</v>
      </c>
      <c r="G141" s="4">
        <f t="shared" si="21"/>
        <v>2.2917364626415218</v>
      </c>
      <c r="H141" s="4" t="e">
        <f t="shared" si="21"/>
        <v>#REF!</v>
      </c>
      <c r="I141" s="4" t="e">
        <f t="shared" si="21"/>
        <v>#REF!</v>
      </c>
      <c r="J141" s="15">
        <f t="shared" si="20"/>
        <v>0.6328254847645429</v>
      </c>
      <c r="K141" s="16">
        <f t="shared" si="19"/>
        <v>0.5950187204948721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</row>
    <row r="142" spans="1:249" ht="12.75">
      <c r="A142" s="20" t="s">
        <v>50</v>
      </c>
      <c r="B142" s="21"/>
      <c r="C142" s="4">
        <f t="shared" si="21"/>
        <v>1623.8000000000002</v>
      </c>
      <c r="D142" s="4">
        <f t="shared" si="21"/>
        <v>3311.8</v>
      </c>
      <c r="E142" s="4">
        <f t="shared" si="21"/>
        <v>957</v>
      </c>
      <c r="F142" s="4">
        <f t="shared" si="21"/>
        <v>78.2</v>
      </c>
      <c r="G142" s="4">
        <f t="shared" si="21"/>
        <v>3.090067667418527</v>
      </c>
      <c r="H142" s="4" t="e">
        <f t="shared" si="21"/>
        <v>#REF!</v>
      </c>
      <c r="I142" s="4" t="e">
        <f t="shared" si="21"/>
        <v>#REF!</v>
      </c>
      <c r="J142" s="15">
        <f t="shared" si="20"/>
        <v>0.5893582953565709</v>
      </c>
      <c r="K142" s="16">
        <f t="shared" si="19"/>
        <v>0.28896672504378285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</row>
    <row r="143" spans="1:249" ht="12.75">
      <c r="A143" s="20" t="s">
        <v>51</v>
      </c>
      <c r="B143" s="11"/>
      <c r="C143" s="4">
        <f t="shared" si="21"/>
        <v>2841.6000000000004</v>
      </c>
      <c r="D143" s="4">
        <f t="shared" si="21"/>
        <v>3946.2000000000003</v>
      </c>
      <c r="E143" s="4">
        <f t="shared" si="21"/>
        <v>1519</v>
      </c>
      <c r="F143" s="4">
        <f t="shared" si="21"/>
        <v>191.3</v>
      </c>
      <c r="G143" s="4">
        <f t="shared" si="21"/>
        <v>2.0461244196840336</v>
      </c>
      <c r="H143" s="4" t="e">
        <f t="shared" si="21"/>
        <v>#REF!</v>
      </c>
      <c r="I143" s="4" t="e">
        <f t="shared" si="21"/>
        <v>#REF!</v>
      </c>
      <c r="J143" s="15">
        <f t="shared" si="20"/>
        <v>0.5345579954954954</v>
      </c>
      <c r="K143" s="16">
        <f t="shared" si="19"/>
        <v>0.38492727180578784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</row>
    <row r="144" spans="1:249" ht="12.75">
      <c r="A144" s="20" t="s">
        <v>52</v>
      </c>
      <c r="B144" s="11"/>
      <c r="C144" s="4">
        <f t="shared" si="21"/>
        <v>3998</v>
      </c>
      <c r="D144" s="4">
        <f t="shared" si="21"/>
        <v>4677.299999999999</v>
      </c>
      <c r="E144" s="4">
        <f t="shared" si="21"/>
        <v>2812.7000000000003</v>
      </c>
      <c r="F144" s="4">
        <f t="shared" si="21"/>
        <v>548.4</v>
      </c>
      <c r="G144" s="4">
        <f t="shared" si="21"/>
        <v>2.1954131306836304</v>
      </c>
      <c r="H144" s="4" t="e">
        <f t="shared" si="21"/>
        <v>#REF!</v>
      </c>
      <c r="I144" s="4" t="e">
        <f t="shared" si="21"/>
        <v>#REF!</v>
      </c>
      <c r="J144" s="15">
        <f t="shared" si="20"/>
        <v>0.703526763381691</v>
      </c>
      <c r="K144" s="16">
        <f t="shared" si="19"/>
        <v>0.6013512068928657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</row>
    <row r="145" spans="1:249" ht="12.75">
      <c r="A145" s="20" t="s">
        <v>53</v>
      </c>
      <c r="B145" s="11"/>
      <c r="C145" s="4">
        <f t="shared" si="21"/>
        <v>3061.1</v>
      </c>
      <c r="D145" s="4">
        <f t="shared" si="21"/>
        <v>3088.1</v>
      </c>
      <c r="E145" s="4">
        <f t="shared" si="21"/>
        <v>1354</v>
      </c>
      <c r="F145" s="4">
        <f t="shared" si="21"/>
        <v>95.1</v>
      </c>
      <c r="G145" s="4">
        <f t="shared" si="21"/>
        <v>1.821437050005453</v>
      </c>
      <c r="H145" s="4" t="e">
        <f t="shared" si="21"/>
        <v>#REF!</v>
      </c>
      <c r="I145" s="4" t="e">
        <f t="shared" si="21"/>
        <v>#REF!</v>
      </c>
      <c r="J145" s="15">
        <f t="shared" si="20"/>
        <v>0.44232465453595116</v>
      </c>
      <c r="K145" s="16">
        <f t="shared" si="19"/>
        <v>0.43845730384378745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</row>
    <row r="146" spans="1:11" ht="12.75">
      <c r="A146" s="20" t="s">
        <v>54</v>
      </c>
      <c r="B146" s="11"/>
      <c r="C146" s="4">
        <f t="shared" si="21"/>
        <v>3722.1000000000004</v>
      </c>
      <c r="D146" s="4">
        <f t="shared" si="21"/>
        <v>5570.5</v>
      </c>
      <c r="E146" s="4">
        <f t="shared" si="21"/>
        <v>3330.5</v>
      </c>
      <c r="F146" s="4">
        <f t="shared" si="21"/>
        <v>515.5</v>
      </c>
      <c r="G146" s="4">
        <f t="shared" si="21"/>
        <v>2.5539774152106025</v>
      </c>
      <c r="H146" s="4" t="e">
        <f t="shared" si="21"/>
        <v>#REF!</v>
      </c>
      <c r="I146" s="4" t="e">
        <f t="shared" si="21"/>
        <v>#REF!</v>
      </c>
      <c r="J146" s="15">
        <f t="shared" si="20"/>
        <v>0.8947905752129174</v>
      </c>
      <c r="K146" s="16">
        <f t="shared" si="19"/>
        <v>0.5978816982317565</v>
      </c>
    </row>
    <row r="147" spans="1:11" ht="12.75">
      <c r="A147" s="20" t="s">
        <v>55</v>
      </c>
      <c r="B147" s="11"/>
      <c r="C147" s="4">
        <f aca="true" t="shared" si="22" ref="C147:I147">C105+C95+C115+C117+C127+C137</f>
        <v>396.5</v>
      </c>
      <c r="D147" s="4">
        <f t="shared" si="22"/>
        <v>2105.3</v>
      </c>
      <c r="E147" s="4">
        <f t="shared" si="22"/>
        <v>616.6</v>
      </c>
      <c r="F147" s="4">
        <f t="shared" si="22"/>
        <v>342.5</v>
      </c>
      <c r="G147" s="4">
        <f t="shared" si="22"/>
        <v>342.5</v>
      </c>
      <c r="H147" s="4">
        <f t="shared" si="22"/>
        <v>342.5</v>
      </c>
      <c r="I147" s="4">
        <f t="shared" si="22"/>
        <v>342.5</v>
      </c>
      <c r="J147" s="15">
        <f t="shared" si="20"/>
        <v>1.5551071878940732</v>
      </c>
      <c r="K147" s="16">
        <f t="shared" si="19"/>
        <v>0.29287987460219445</v>
      </c>
    </row>
    <row r="148" spans="1:11" ht="16.5">
      <c r="A148" s="116" t="s">
        <v>40</v>
      </c>
      <c r="B148" s="117"/>
      <c r="C148" s="17">
        <f>C138+C76</f>
        <v>58186</v>
      </c>
      <c r="D148" s="17">
        <f>D138+D76</f>
        <v>66739.70000000001</v>
      </c>
      <c r="E148" s="17">
        <f>E138+E76</f>
        <v>34262.4</v>
      </c>
      <c r="F148" s="85">
        <f>F138+F76</f>
        <v>4175.099999999999</v>
      </c>
      <c r="G148" s="18">
        <f aca="true" t="shared" si="23" ref="G148:G157">E148/C148</f>
        <v>0.5888426769325955</v>
      </c>
      <c r="H148" s="18" t="e">
        <f>E148/#REF!</f>
        <v>#REF!</v>
      </c>
      <c r="I148" s="18" t="e">
        <f>E148/#REF!</f>
        <v>#REF!</v>
      </c>
      <c r="J148" s="87">
        <f t="shared" si="20"/>
        <v>0.5888426769325955</v>
      </c>
      <c r="K148" s="53">
        <f t="shared" si="19"/>
        <v>0.5133735992220522</v>
      </c>
    </row>
    <row r="149" spans="1:11" ht="15">
      <c r="A149" s="22" t="s">
        <v>47</v>
      </c>
      <c r="B149" s="23"/>
      <c r="C149" s="24">
        <f aca="true" t="shared" si="24" ref="C149:F157">C77+C139</f>
        <v>5541.5</v>
      </c>
      <c r="D149" s="24">
        <f t="shared" si="24"/>
        <v>5802.4</v>
      </c>
      <c r="E149" s="24">
        <f t="shared" si="24"/>
        <v>3030.9</v>
      </c>
      <c r="F149" s="86">
        <f t="shared" si="24"/>
        <v>357.4</v>
      </c>
      <c r="G149" s="52">
        <f t="shared" si="23"/>
        <v>0.5469457728051972</v>
      </c>
      <c r="H149" s="52" t="e">
        <f>E149/#REF!</f>
        <v>#REF!</v>
      </c>
      <c r="I149" s="52" t="e">
        <f>E149/#REF!</f>
        <v>#REF!</v>
      </c>
      <c r="J149" s="97">
        <f t="shared" si="20"/>
        <v>0.5469457728051972</v>
      </c>
      <c r="K149" s="98">
        <f t="shared" si="19"/>
        <v>0.5223528195229561</v>
      </c>
    </row>
    <row r="150" spans="1:11" ht="15">
      <c r="A150" s="22" t="s">
        <v>48</v>
      </c>
      <c r="B150" s="23"/>
      <c r="C150" s="24">
        <f t="shared" si="24"/>
        <v>3829.8</v>
      </c>
      <c r="D150" s="24">
        <f t="shared" si="24"/>
        <v>4883</v>
      </c>
      <c r="E150" s="24">
        <f t="shared" si="24"/>
        <v>2220.2</v>
      </c>
      <c r="F150" s="86">
        <f t="shared" si="24"/>
        <v>262.5</v>
      </c>
      <c r="G150" s="52">
        <f t="shared" si="23"/>
        <v>0.5797169564990338</v>
      </c>
      <c r="H150" s="52" t="e">
        <f>E150/#REF!</f>
        <v>#REF!</v>
      </c>
      <c r="I150" s="52" t="e">
        <f>E150/#REF!</f>
        <v>#REF!</v>
      </c>
      <c r="J150" s="97">
        <f t="shared" si="20"/>
        <v>0.5797169564990338</v>
      </c>
      <c r="K150" s="98">
        <f t="shared" si="19"/>
        <v>0.4546795003071882</v>
      </c>
    </row>
    <row r="151" spans="1:11" ht="15">
      <c r="A151" s="22" t="s">
        <v>49</v>
      </c>
      <c r="B151" s="23"/>
      <c r="C151" s="24">
        <f t="shared" si="24"/>
        <v>4928.8</v>
      </c>
      <c r="D151" s="24">
        <f t="shared" si="24"/>
        <v>5112.3</v>
      </c>
      <c r="E151" s="24">
        <f t="shared" si="24"/>
        <v>2829.1</v>
      </c>
      <c r="F151" s="86">
        <f t="shared" si="24"/>
        <v>299.7</v>
      </c>
      <c r="G151" s="52">
        <f t="shared" si="23"/>
        <v>0.5739936698587891</v>
      </c>
      <c r="H151" s="52" t="e">
        <f>E151/#REF!</f>
        <v>#REF!</v>
      </c>
      <c r="I151" s="52" t="e">
        <f>E151/#REF!</f>
        <v>#REF!</v>
      </c>
      <c r="J151" s="97">
        <f t="shared" si="20"/>
        <v>0.5739936698587891</v>
      </c>
      <c r="K151" s="98">
        <f t="shared" si="19"/>
        <v>0.5533908416955187</v>
      </c>
    </row>
    <row r="152" spans="1:11" ht="15">
      <c r="A152" s="22" t="s">
        <v>50</v>
      </c>
      <c r="B152" s="23"/>
      <c r="C152" s="24">
        <f t="shared" si="24"/>
        <v>4311</v>
      </c>
      <c r="D152" s="24">
        <f t="shared" si="24"/>
        <v>5999</v>
      </c>
      <c r="E152" s="24">
        <f t="shared" si="24"/>
        <v>2200.6</v>
      </c>
      <c r="F152" s="86">
        <f t="shared" si="24"/>
        <v>219.3</v>
      </c>
      <c r="G152" s="52">
        <f t="shared" si="23"/>
        <v>0.510461609835305</v>
      </c>
      <c r="H152" s="52" t="e">
        <f>E152/#REF!</f>
        <v>#REF!</v>
      </c>
      <c r="I152" s="52" t="e">
        <f>E152/#REF!</f>
        <v>#REF!</v>
      </c>
      <c r="J152" s="97">
        <f t="shared" si="20"/>
        <v>0.510461609835305</v>
      </c>
      <c r="K152" s="98">
        <f t="shared" si="19"/>
        <v>0.3668278046341057</v>
      </c>
    </row>
    <row r="153" spans="1:11" ht="15">
      <c r="A153" s="22" t="s">
        <v>51</v>
      </c>
      <c r="B153" s="23"/>
      <c r="C153" s="24">
        <f t="shared" si="24"/>
        <v>4133.8</v>
      </c>
      <c r="D153" s="24">
        <f t="shared" si="24"/>
        <v>5238.400000000001</v>
      </c>
      <c r="E153" s="24">
        <f t="shared" si="24"/>
        <v>2234.7</v>
      </c>
      <c r="F153" s="86">
        <f t="shared" si="24"/>
        <v>267</v>
      </c>
      <c r="G153" s="52">
        <f t="shared" si="23"/>
        <v>0.5405921912042189</v>
      </c>
      <c r="H153" s="52" t="e">
        <f>E153/#REF!</f>
        <v>#REF!</v>
      </c>
      <c r="I153" s="52" t="e">
        <f>E153/#REF!</f>
        <v>#REF!</v>
      </c>
      <c r="J153" s="97">
        <f t="shared" si="20"/>
        <v>0.5405921912042189</v>
      </c>
      <c r="K153" s="98">
        <f t="shared" si="19"/>
        <v>0.4265997251069028</v>
      </c>
    </row>
    <row r="154" spans="1:11" ht="15">
      <c r="A154" s="22" t="s">
        <v>52</v>
      </c>
      <c r="B154" s="23"/>
      <c r="C154" s="24">
        <f t="shared" si="24"/>
        <v>6807.7</v>
      </c>
      <c r="D154" s="24">
        <f t="shared" si="24"/>
        <v>7486.999999999999</v>
      </c>
      <c r="E154" s="24">
        <f t="shared" si="24"/>
        <v>4411.1</v>
      </c>
      <c r="F154" s="86">
        <f t="shared" si="24"/>
        <v>706.5</v>
      </c>
      <c r="G154" s="52">
        <f t="shared" si="23"/>
        <v>0.6479574599350736</v>
      </c>
      <c r="H154" s="52" t="e">
        <f>E154/#REF!</f>
        <v>#REF!</v>
      </c>
      <c r="I154" s="52" t="e">
        <f>E154/#REF!</f>
        <v>#REF!</v>
      </c>
      <c r="J154" s="97">
        <f t="shared" si="20"/>
        <v>0.6479574599350736</v>
      </c>
      <c r="K154" s="98">
        <f t="shared" si="19"/>
        <v>0.589167891011086</v>
      </c>
    </row>
    <row r="155" spans="1:11" ht="15">
      <c r="A155" s="22" t="s">
        <v>53</v>
      </c>
      <c r="B155" s="23"/>
      <c r="C155" s="24">
        <f t="shared" si="24"/>
        <v>4531.6</v>
      </c>
      <c r="D155" s="24">
        <f t="shared" si="24"/>
        <v>4558.6</v>
      </c>
      <c r="E155" s="24">
        <f t="shared" si="24"/>
        <v>2224.1</v>
      </c>
      <c r="F155" s="86">
        <f t="shared" si="24"/>
        <v>192.9</v>
      </c>
      <c r="G155" s="52">
        <f t="shared" si="23"/>
        <v>0.49079795215817806</v>
      </c>
      <c r="H155" s="52" t="e">
        <f>E155/#REF!</f>
        <v>#REF!</v>
      </c>
      <c r="I155" s="52" t="e">
        <f>E155/#REF!</f>
        <v>#REF!</v>
      </c>
      <c r="J155" s="97">
        <f t="shared" si="20"/>
        <v>0.49079795215817806</v>
      </c>
      <c r="K155" s="98">
        <f t="shared" si="19"/>
        <v>0.4878910191725529</v>
      </c>
    </row>
    <row r="156" spans="1:11" ht="15">
      <c r="A156" s="22" t="s">
        <v>54</v>
      </c>
      <c r="B156" s="23"/>
      <c r="C156" s="24">
        <f t="shared" si="24"/>
        <v>5785.1</v>
      </c>
      <c r="D156" s="24">
        <f t="shared" si="24"/>
        <v>7633.5</v>
      </c>
      <c r="E156" s="24">
        <f t="shared" si="24"/>
        <v>4342.8</v>
      </c>
      <c r="F156" s="86">
        <f t="shared" si="24"/>
        <v>614.6</v>
      </c>
      <c r="G156" s="52">
        <f t="shared" si="23"/>
        <v>0.7506871099894556</v>
      </c>
      <c r="H156" s="52" t="e">
        <f>E156/#REF!</f>
        <v>#REF!</v>
      </c>
      <c r="I156" s="52" t="e">
        <f>E156/#REF!</f>
        <v>#REF!</v>
      </c>
      <c r="J156" s="97">
        <f t="shared" si="20"/>
        <v>0.7506871099894556</v>
      </c>
      <c r="K156" s="98">
        <f t="shared" si="19"/>
        <v>0.5689133425034388</v>
      </c>
    </row>
    <row r="157" spans="1:11" ht="15">
      <c r="A157" s="25" t="s">
        <v>55</v>
      </c>
      <c r="B157" s="23"/>
      <c r="C157" s="24">
        <f t="shared" si="24"/>
        <v>18316.700000000004</v>
      </c>
      <c r="D157" s="24">
        <f t="shared" si="24"/>
        <v>20025.500000000004</v>
      </c>
      <c r="E157" s="24">
        <f t="shared" si="24"/>
        <v>10768.900000000001</v>
      </c>
      <c r="F157" s="24">
        <f t="shared" si="24"/>
        <v>1255.1999999999998</v>
      </c>
      <c r="G157" s="52">
        <f t="shared" si="23"/>
        <v>0.5879279564550383</v>
      </c>
      <c r="H157" s="52" t="e">
        <f>E157/#REF!</f>
        <v>#REF!</v>
      </c>
      <c r="I157" s="52" t="e">
        <f>E157/#REF!</f>
        <v>#REF!</v>
      </c>
      <c r="J157" s="97">
        <f t="shared" si="20"/>
        <v>0.5879279564550383</v>
      </c>
      <c r="K157" s="98">
        <f t="shared" si="19"/>
        <v>0.5377593568200544</v>
      </c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409.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  <row r="442" spans="8:11" ht="12.75">
      <c r="H442" s="76"/>
      <c r="I442" s="76"/>
      <c r="J442" s="76"/>
      <c r="K442" s="76"/>
    </row>
    <row r="443" spans="8:11" ht="12.75">
      <c r="H443" s="76"/>
      <c r="I443" s="76"/>
      <c r="J443" s="76"/>
      <c r="K443" s="76"/>
    </row>
    <row r="444" spans="8:11" ht="12.75">
      <c r="H444" s="76"/>
      <c r="I444" s="76"/>
      <c r="J444" s="76"/>
      <c r="K444" s="76"/>
    </row>
    <row r="445" spans="8:11" ht="12.75">
      <c r="H445" s="76"/>
      <c r="I445" s="76"/>
      <c r="J445" s="76"/>
      <c r="K445" s="76"/>
    </row>
    <row r="446" spans="8:11" ht="12.75">
      <c r="H446" s="76"/>
      <c r="I446" s="76"/>
      <c r="J446" s="76"/>
      <c r="K446" s="76"/>
    </row>
    <row r="447" spans="8:11" ht="12.75">
      <c r="H447" s="76"/>
      <c r="I447" s="76"/>
      <c r="J447" s="76"/>
      <c r="K447" s="76"/>
    </row>
    <row r="448" spans="8:11" ht="12.75">
      <c r="H448" s="76"/>
      <c r="I448" s="76"/>
      <c r="J448" s="76"/>
      <c r="K448" s="76"/>
    </row>
    <row r="449" spans="8:11" ht="12.75">
      <c r="H449" s="76"/>
      <c r="I449" s="76"/>
      <c r="J449" s="76"/>
      <c r="K449" s="76"/>
    </row>
    <row r="450" spans="8:11" ht="12.75">
      <c r="H450" s="76"/>
      <c r="I450" s="76"/>
      <c r="J450" s="76"/>
      <c r="K450" s="76"/>
    </row>
    <row r="451" spans="8:11" ht="12.75">
      <c r="H451" s="76"/>
      <c r="I451" s="76"/>
      <c r="J451" s="76"/>
      <c r="K451" s="76"/>
    </row>
    <row r="452" spans="8:11" ht="12.75">
      <c r="H452" s="76"/>
      <c r="I452" s="76"/>
      <c r="J452" s="76"/>
      <c r="K452" s="76"/>
    </row>
    <row r="453" spans="8:11" ht="12.75">
      <c r="H453" s="76"/>
      <c r="I453" s="76"/>
      <c r="J453" s="76"/>
      <c r="K453" s="76"/>
    </row>
    <row r="454" spans="8:11" ht="12.75">
      <c r="H454" s="76"/>
      <c r="I454" s="76"/>
      <c r="J454" s="76"/>
      <c r="K454" s="76"/>
    </row>
    <row r="455" spans="8:11" ht="12.75">
      <c r="H455" s="76"/>
      <c r="I455" s="76"/>
      <c r="J455" s="76"/>
      <c r="K455" s="76"/>
    </row>
    <row r="456" spans="8:11" ht="12.75">
      <c r="H456" s="76"/>
      <c r="I456" s="76"/>
      <c r="J456" s="76"/>
      <c r="K456" s="76"/>
    </row>
    <row r="457" spans="8:11" ht="12.75">
      <c r="H457" s="76"/>
      <c r="I457" s="76"/>
      <c r="J457" s="76"/>
      <c r="K457" s="76"/>
    </row>
    <row r="458" spans="8:11" ht="12.75">
      <c r="H458" s="76"/>
      <c r="I458" s="76"/>
      <c r="J458" s="76"/>
      <c r="K458" s="76"/>
    </row>
    <row r="459" spans="8:11" ht="12.75">
      <c r="H459" s="76"/>
      <c r="I459" s="76"/>
      <c r="J459" s="76"/>
      <c r="K459" s="76"/>
    </row>
    <row r="460" spans="8:11" ht="12.75">
      <c r="H460" s="76"/>
      <c r="I460" s="76"/>
      <c r="J460" s="76"/>
      <c r="K460" s="76"/>
    </row>
  </sheetData>
  <sheetProtection/>
  <mergeCells count="11">
    <mergeCell ref="A3:A4"/>
    <mergeCell ref="B3:B4"/>
    <mergeCell ref="C3:C4"/>
    <mergeCell ref="A1:F1"/>
    <mergeCell ref="A2:F2"/>
    <mergeCell ref="D3:D4"/>
    <mergeCell ref="A138:B138"/>
    <mergeCell ref="A148:B148"/>
    <mergeCell ref="A65:B65"/>
    <mergeCell ref="A75:B75"/>
    <mergeCell ref="A76:B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2016-08-31T05:08:57Z</dcterms:modified>
  <cp:category/>
  <cp:version/>
  <cp:contentType/>
  <cp:contentStatus/>
</cp:coreProperties>
</file>