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<sst xmlns="http://schemas.openxmlformats.org/spreadsheetml/2006/main" count="346" uniqueCount="133">
  <si>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</si>
  <si>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</si>
  <si>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</si>
  <si>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</si>
  <si>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</si>
  <si>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</si>
  <si>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</si>
  <si>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</si>
  <si>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</si>
  <si>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</si>
  <si>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</si>
  <si>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</si>
  <si>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</si>
  <si>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</si>
  <si>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</si>
  <si>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</si>
  <si>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</si>
  <si>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</si>
  <si>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</si>
  <si>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</si>
  <si>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</si>
  <si>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</si>
  <si>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</si>
  <si>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</si>
  <si>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</si>
  <si>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</si>
  <si>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</si>
  <si>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</si>
  <si>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</si>
  <si>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</si>
  <si>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</si>
  <si>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</si>
  <si>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</si>
  <si>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</si>
  <si>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</si>
  <si>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</si>
  <si>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</si>
  <si>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</si>
  <si>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</si>
  <si>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</si>
  <si>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</si>
  <si>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</si>
  <si>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</si>
  <si>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</si>
  <si>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</si>
  <si>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</si>
  <si>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</si>
  <si>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</si>
  <si>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</si>
  <si>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</si>
  <si>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</si>
  <si>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</si>
  <si>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</si>
  <si>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</si>
  <si>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</si>
  <si>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</si>
  <si>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</si>
  <si>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</si>
  <si>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</si>
  <si>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</si>
  <si>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</si>
  <si>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</si>
  <si>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</si>
  <si>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</si>
  <si>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</si>
  <si>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</si>
  <si>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</si>
  <si>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</si>
  <si>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</si>
  <si>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</si>
  <si>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</si>
  <si>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</si>
  <si>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</si>
  <si>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</si>
  <si>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</si>
  <si>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</si>
  <si>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</si>
  <si>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</si>
  <si>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</si>
  <si>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</si>
  <si>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</si>
  <si>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</si>
  <si>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</si>
  <si>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</si>
  <si>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</si>
  <si>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</si>
  <si>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</si>
  <si>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</si>
  <si>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</si>
  <si>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</si>
  <si>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</si>
  <si>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</si>
  <si>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</si>
  <si>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</si>
  <si>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</si>
  <si>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</si>
  <si>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</si>
  <si>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</si>
  <si>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</si>
  <si>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</si>
  <si>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</si>
  <si>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</si>
  <si>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</si>
  <si>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</si>
  <si>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</si>
  <si>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</si>
  <si>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</si>
  <si>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</si>
  <si>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</si>
  <si>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</si>
  <si>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</si>
  <si>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</si>
  <si>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</si>
  <si>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</si>
  <si>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</si>
  <si>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</si>
  <si>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</si>
  <si>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</si>
  <si>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</si>
  <si>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</si>
  <si>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</si>
  <si>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</si>
  <si>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</si>
  <si>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</si>
  <si>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</si>
  <si>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</si>
  <si>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</si>
  <si>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на 1 июля 2017 года</t>
  </si>
  <si>
    <t>исполнено на 1 июля</t>
  </si>
  <si>
    <t>об исполнении бюджетов поселений на 1 июля 2017 г.</t>
  </si>
  <si>
    <t>на 1 июля</t>
  </si>
  <si>
    <t>366 111 09 045 13 0000 120</t>
  </si>
  <si>
    <t>Прочие доходы от использ.имущ.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</si>
</sst>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F35" sqref="F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127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128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121192.6</v>
      </c>
      <c r="E5" s="82">
        <v>58000.6</v>
      </c>
      <c r="F5" s="93">
        <f>E5/C5</f>
        <v>0.4907295380590663</v>
      </c>
      <c r="G5" s="93">
        <f>E5/D5</f>
        <v>0.4785820256352285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10829.4</v>
      </c>
      <c r="E6" s="82">
        <v>4929.2</v>
      </c>
      <c r="F6" s="93">
        <f>E6/C6</f>
        <v>0.41014802672635436</v>
      </c>
      <c r="G6" s="93">
        <f>E6/D6</f>
        <v>0.4551683380427355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2890.4</v>
      </c>
      <c r="F7" s="93">
        <f>E7/C7</f>
        <v>0.49937802349689014</v>
      </c>
      <c r="G7" s="93">
        <f>E7/D7</f>
        <v>0.49937802349689014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75.8</v>
      </c>
      <c r="F8" s="93">
        <f>E8/C8</f>
        <v>1.4833659491193736</v>
      </c>
      <c r="G8" s="93">
        <f>E8/D8</f>
        <v>1.4833659491193736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243.5</v>
      </c>
      <c r="F9" s="93">
        <f>E9/C9</f>
        <v>0.11451279157261098</v>
      </c>
      <c r="G9" s="93">
        <f>E9/D9</f>
        <v>0.11451279157261098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2191.9</v>
      </c>
      <c r="F10" s="93">
        <f>E10/C10</f>
        <v>0.5159111236642658</v>
      </c>
      <c r="G10" s="93">
        <f>E10/D10</f>
        <v>0.5159111236642658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542.1</v>
      </c>
      <c r="F11" s="93">
        <f>E11/C11</f>
        <v>0.09830447003354792</v>
      </c>
      <c r="G11" s="93">
        <f>E11/D11</f>
        <v>0.09830447003354792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882.8</v>
      </c>
      <c r="F12" s="93">
        <f>E12/C12</f>
        <v>0.35098600508905853</v>
      </c>
      <c r="G12" s="93">
        <f>E12/D12</f>
        <v>0.35098600508905853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152265.80000000002</v>
      </c>
      <c r="E14" s="50">
        <f>SUM(E5:E13)</f>
        <v>69756.3</v>
      </c>
      <c r="F14" s="43">
        <f>E14/C14</f>
        <v>0.4636371793465798</v>
      </c>
      <c r="G14" s="43">
        <f>E14/D14</f>
        <v>0.4581219157552122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1696.2</v>
      </c>
      <c r="F15" s="93">
        <f>E15/C15</f>
        <v>0.3673257249279945</v>
      </c>
      <c r="G15" s="93">
        <f>E15/D15</f>
        <v>0.3673257249279945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463.3</v>
      </c>
      <c r="F16" s="93">
        <f>E16/C16</f>
        <v>1.0477159656264134</v>
      </c>
      <c r="G16" s="93">
        <f>E16/D16</f>
        <v>1.0477159656264134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962.9</v>
      </c>
      <c r="F17" s="93">
        <f>E17/C17</f>
        <v>0.5404389066621765</v>
      </c>
      <c r="G17" s="93">
        <f>E17/D17</f>
        <v>0.5404389066621765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194.3</v>
      </c>
      <c r="F19" s="93">
        <f>E19/C19</f>
        <v>0.7772</v>
      </c>
      <c r="G19" s="93">
        <f>E19/D19</f>
        <v>0.7772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270.6</v>
      </c>
      <c r="F20" s="93">
        <f>E20/C20</f>
        <v>0.24308300395256918</v>
      </c>
      <c r="G20" s="93">
        <f>E20/D20</f>
        <v>0.24308300395256918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30.8</v>
      </c>
      <c r="F21" s="93">
        <f>E21/C21</f>
        <v>1.0266666666666666</v>
      </c>
      <c r="G21" s="93">
        <f>E21/D21</f>
        <v>1.0266666666666666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142.6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/>
      <c r="F23" s="93">
        <f>E23/C23</f>
        <v>0</v>
      </c>
      <c r="G23" s="93">
        <f>E23/D23</f>
        <v>0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600.9</v>
      </c>
      <c r="F24" s="93">
        <f>E24/C24</f>
        <v>1.5022499999999999</v>
      </c>
      <c r="G24" s="93">
        <f>E24/D24</f>
        <v>1.5022499999999999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399.8</v>
      </c>
      <c r="F25" s="93">
        <f>E25/C25</f>
        <v>0.822972416632359</v>
      </c>
      <c r="G25" s="93">
        <f>E25/D25</f>
        <v>0.822972416632359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4784.900000000001</v>
      </c>
      <c r="F27" s="43">
        <f>E27/C27</f>
        <v>0.5183736701839535</v>
      </c>
      <c r="G27" s="43">
        <f>E27/D27</f>
        <v>0.5183736701839535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161496.40000000002</v>
      </c>
      <c r="E28" s="50">
        <f>E14+E27</f>
        <v>74541.2</v>
      </c>
      <c r="F28" s="43">
        <f>E28/C28</f>
        <v>0.4668012231573264</v>
      </c>
      <c r="G28" s="43">
        <f>E28/D28</f>
        <v>0.46156570672782793</v>
      </c>
    </row>
    <row r="29" spans="1:7" s="48" customFormat="1" ht="31.5" outlineLevel="1">
      <c r="A29" s="49" t="s">
        <v>30</v>
      </c>
      <c r="B29" s="1" t="s">
        <v>31</v>
      </c>
      <c r="C29" s="50">
        <f>C30+C35+C37+C38</f>
        <v>352887.1</v>
      </c>
      <c r="D29" s="50">
        <f>D30+D35+D37+D38+D36</f>
        <v>362954.0999999999</v>
      </c>
      <c r="E29" s="50">
        <f>E30+E35+E37+E38+E36</f>
        <v>184088.4</v>
      </c>
      <c r="F29" s="44">
        <f>E29/C29</f>
        <v>0.5216637275774604</v>
      </c>
      <c r="G29" s="44">
        <f>E29/D29</f>
        <v>0.5071947113973917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363520.1</v>
      </c>
      <c r="E30" s="50">
        <f>E31+E32+E33+E34</f>
        <v>184654.5</v>
      </c>
      <c r="F30" s="44">
        <f>E30/C30</f>
        <v>0.5232679233669919</v>
      </c>
      <c r="G30" s="44">
        <f>E30/D30</f>
        <v>0.5079622832410092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50416.8</v>
      </c>
      <c r="F31" s="44">
        <f>E31/C31</f>
        <v>0.5541355069309803</v>
      </c>
      <c r="G31" s="44">
        <f>E31/D31</f>
        <v>0.5541355069309803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66938.8</v>
      </c>
      <c r="E32" s="50">
        <v>21682</v>
      </c>
      <c r="F32" s="44">
        <f>E32/C32</f>
        <v>0.36474297076605783</v>
      </c>
      <c r="G32" s="44">
        <f>E32/D32</f>
        <v>0.3239078083264116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205148.5</v>
      </c>
      <c r="E33" s="50">
        <v>112105.7</v>
      </c>
      <c r="F33" s="43">
        <f>E33/C33</f>
        <v>0.5537185918975479</v>
      </c>
      <c r="G33" s="43">
        <f>E33/D33</f>
        <v>0.5464612219928491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450</v>
      </c>
      <c r="E34" s="50">
        <v>450</v>
      </c>
      <c r="F34" s="79"/>
      <c r="G34" s="43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117.3</v>
      </c>
      <c r="E36" s="92">
        <v>37.4</v>
      </c>
      <c r="F36" s="79"/>
      <c r="G36" s="4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94</v>
      </c>
      <c r="B37" s="51" t="s">
        <v>95</v>
      </c>
      <c r="C37" s="90"/>
      <c r="D37" s="91">
        <v>146.1</v>
      </c>
      <c r="E37" s="92">
        <v>225.9</v>
      </c>
      <c r="F37" s="79"/>
      <c r="G37" s="43">
        <f>E37/D37</f>
        <v>1.5462012320328542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116</v>
      </c>
      <c r="B38" s="51" t="s">
        <v>68</v>
      </c>
      <c r="C38" s="50"/>
      <c r="D38" s="78">
        <v>-889.4</v>
      </c>
      <c r="E38" s="78">
        <v>-889.4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98" t="s">
        <v>40</v>
      </c>
      <c r="B39" s="98"/>
      <c r="C39" s="50">
        <f>C28+C29</f>
        <v>512572.2</v>
      </c>
      <c r="D39" s="50">
        <f>D28+D29</f>
        <v>524450.5</v>
      </c>
      <c r="E39" s="50">
        <f>E28+E29</f>
        <v>258629.59999999998</v>
      </c>
      <c r="F39" s="43">
        <f>E39/C39</f>
        <v>0.5045720388269204</v>
      </c>
      <c r="G39" s="43">
        <f>E39/D39</f>
        <v>0.49314396687580614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39:B39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B34" sqref="B34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127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128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109449.4</v>
      </c>
      <c r="E5" s="82">
        <v>52239.8</v>
      </c>
      <c r="F5" s="79">
        <f>E5/C5</f>
        <v>0.49074771675556655</v>
      </c>
      <c r="G5" s="79">
        <f>E5/D5</f>
        <v>0.47729635795171105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2890.4</v>
      </c>
      <c r="F6" s="79">
        <f>E6/C6</f>
        <v>0.49937802349689014</v>
      </c>
      <c r="G6" s="79">
        <f>E6/D6</f>
        <v>0.49937802349689014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37.9</v>
      </c>
      <c r="F7" s="79">
        <f>E7/C7</f>
        <v>1.4804687499999998</v>
      </c>
      <c r="G7" s="79">
        <f>E7/D7</f>
        <v>1.4804687499999998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882.8</v>
      </c>
      <c r="F8" s="79">
        <f>E8/C8</f>
        <v>0.35098600508905853</v>
      </c>
      <c r="G8" s="79">
        <f>E8/D8</f>
        <v>0.35098600508905853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117778.2</v>
      </c>
      <c r="E10" s="42">
        <f>SUM(E5:E9)</f>
        <v>56050.90000000001</v>
      </c>
      <c r="F10" s="53">
        <f>E10/C10</f>
        <v>0.48834099158202526</v>
      </c>
      <c r="G10" s="53">
        <f>E10/D10</f>
        <v>0.47590216186017453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1064.1</v>
      </c>
      <c r="F11" s="93">
        <f>E11/C11</f>
        <v>0.39683013238858844</v>
      </c>
      <c r="G11" s="93">
        <f>E11/D11</f>
        <v>0.39683013238858844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463.3</v>
      </c>
      <c r="F12" s="93">
        <f>E12/C12</f>
        <v>1.0477159656264134</v>
      </c>
      <c r="G12" s="93"/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962.9</v>
      </c>
      <c r="F13" s="93">
        <f>E13/C13</f>
        <v>0.5404389066621765</v>
      </c>
      <c r="G13" s="93">
        <f>E13/D13</f>
        <v>0.5404389066621765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79" t="s">
        <v>16</v>
      </c>
      <c r="G14" s="79" t="s">
        <v>16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127.4</v>
      </c>
      <c r="F15" s="93">
        <f>E15/C15</f>
        <v>0.5096</v>
      </c>
      <c r="G15" s="93">
        <f>E15/D15</f>
        <v>0.5096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270.6</v>
      </c>
      <c r="F16" s="93">
        <f>E16/C16</f>
        <v>0.24308300395256918</v>
      </c>
      <c r="G16" s="93">
        <f>E16/D16</f>
        <v>0.24308300395256918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30.8</v>
      </c>
      <c r="F17" s="93">
        <f>E17/C17</f>
        <v>1.0266666666666666</v>
      </c>
      <c r="G17" s="93">
        <f>E17/D17</f>
        <v>1.0266666666666666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19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/>
      <c r="F19" s="93">
        <f>E19/C19</f>
        <v>0</v>
      </c>
      <c r="G19" s="93">
        <f>E19/D19</f>
        <v>0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396.6</v>
      </c>
      <c r="F20" s="93">
        <f>E20/C20</f>
        <v>1.322</v>
      </c>
      <c r="G20" s="93">
        <f>E20/D20</f>
        <v>1.322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399.8</v>
      </c>
      <c r="F21" s="93">
        <f>E21/C21</f>
        <v>0.822972416632359</v>
      </c>
      <c r="G21" s="93">
        <f>E21/D21</f>
        <v>0.822972416632359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3758</v>
      </c>
      <c r="F23" s="53">
        <f>E23/C23</f>
        <v>0.522350717224508</v>
      </c>
      <c r="G23" s="53">
        <f>E23/D23</f>
        <v>0.522350717224508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124972.59999999999</v>
      </c>
      <c r="E24" s="50">
        <f>E10+E23</f>
        <v>59808.90000000001</v>
      </c>
      <c r="F24" s="53">
        <f>E24/C24</f>
        <v>0.49034701236179284</v>
      </c>
      <c r="G24" s="53">
        <f>E24/D24</f>
        <v>0.478576103881971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363230.69999999995</v>
      </c>
      <c r="E25" s="50">
        <f>E26+E31+E32+E33+E34</f>
        <v>183855.1</v>
      </c>
      <c r="F25" s="44">
        <f>E25/C25</f>
        <v>0.52020657159567</v>
      </c>
      <c r="G25" s="44">
        <f>E25/D25</f>
        <v>0.5061661913489142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364060.1</v>
      </c>
      <c r="E26" s="50">
        <f>E27+E28+E29+E30</f>
        <v>184684.5</v>
      </c>
      <c r="F26" s="44">
        <f>E26/C26</f>
        <v>0.5225533073157096</v>
      </c>
      <c r="G26" s="44">
        <f>E26/D26</f>
        <v>0.507291241198912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50416.8</v>
      </c>
      <c r="F27" s="44">
        <f>E27/C27</f>
        <v>0.5541355069309803</v>
      </c>
      <c r="G27" s="44">
        <f>E27/D27</f>
        <v>0.5541355069309803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66938.8</v>
      </c>
      <c r="E28" s="50">
        <v>21682</v>
      </c>
      <c r="F28" s="44">
        <f>E28/C28</f>
        <v>0.36474297076605783</v>
      </c>
      <c r="G28" s="44">
        <f>E28/D28</f>
        <v>0.3239078083264116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205148.5</v>
      </c>
      <c r="E29" s="50">
        <v>112105.7</v>
      </c>
      <c r="F29" s="44">
        <f>E29/C29</f>
        <v>0.5537185918975479</v>
      </c>
      <c r="G29" s="44">
        <f>E29/D29</f>
        <v>0.5464612219928491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990</v>
      </c>
      <c r="E30" s="50">
        <v>480</v>
      </c>
      <c r="F30" s="44">
        <f>E30/C30</f>
        <v>0.8888888888888888</v>
      </c>
      <c r="G30" s="43">
        <f>E30/D30</f>
        <v>0.48484848484848486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488203.29999999993</v>
      </c>
      <c r="E35" s="50">
        <f>E24+E25</f>
        <v>243664</v>
      </c>
      <c r="F35" s="77">
        <f>E35/C35</f>
        <v>0.5125455485142293</v>
      </c>
      <c r="G35" s="77">
        <f>E35/D35</f>
        <v>0.49910354968923815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00">
      <selection activeCell="M120" sqref="M120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2" t="s">
        <v>42</v>
      </c>
      <c r="B1" s="122"/>
      <c r="C1" s="122"/>
      <c r="D1" s="122"/>
      <c r="E1" s="122"/>
      <c r="F1" s="122"/>
      <c r="G1" s="33"/>
    </row>
    <row r="2" spans="1:7" ht="18.75" customHeight="1">
      <c r="A2" s="123" t="s">
        <v>129</v>
      </c>
      <c r="B2" s="123"/>
      <c r="C2" s="123"/>
      <c r="D2" s="123"/>
      <c r="E2" s="123"/>
      <c r="F2" s="123"/>
      <c r="G2" s="34"/>
    </row>
    <row r="3" spans="1:11" ht="13.5" customHeight="1">
      <c r="A3" s="126" t="s">
        <v>2</v>
      </c>
      <c r="B3" s="126" t="s">
        <v>3</v>
      </c>
      <c r="C3" s="120" t="s">
        <v>120</v>
      </c>
      <c r="D3" s="124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7"/>
      <c r="B4" s="127"/>
      <c r="C4" s="121"/>
      <c r="D4" s="125"/>
      <c r="E4" s="65" t="s">
        <v>130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5760.799999999999</v>
      </c>
      <c r="F5" s="4">
        <f>F6+F7+F8+F9+F10+F11+F12+F13+F14</f>
        <v>0</v>
      </c>
      <c r="G5" s="5">
        <f>E5/C5</f>
        <v>0.4905647523673274</v>
      </c>
      <c r="H5" s="16" t="e">
        <f>E5/#REF!</f>
        <v>#REF!</v>
      </c>
      <c r="I5" s="16" t="e">
        <f>E5/#REF!</f>
        <v>#REF!</v>
      </c>
      <c r="J5" s="16">
        <f>E5/C5</f>
        <v>0.4905647523673274</v>
      </c>
      <c r="K5" s="15">
        <f>E5/D5</f>
        <v>0.4905647523673274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195.1</v>
      </c>
      <c r="F6" s="70"/>
      <c r="G6" s="71"/>
      <c r="H6" s="72"/>
      <c r="I6" s="72"/>
      <c r="J6" s="72">
        <f>E6/C6</f>
        <v>0.46177514792899405</v>
      </c>
      <c r="K6" s="72">
        <f>E6/D6</f>
        <v>0.46177514792899405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100.4</v>
      </c>
      <c r="F7" s="70"/>
      <c r="G7" s="71"/>
      <c r="H7" s="72"/>
      <c r="I7" s="72"/>
      <c r="J7" s="72">
        <f>E7/C7</f>
        <v>0.5979749851101847</v>
      </c>
      <c r="K7" s="72">
        <f>E7/D7</f>
        <v>0.5979749851101847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158.9</v>
      </c>
      <c r="F8" s="69"/>
      <c r="G8" s="71"/>
      <c r="H8" s="72"/>
      <c r="I8" s="72"/>
      <c r="J8" s="72">
        <f>E8/C8</f>
        <v>0.41423357664233573</v>
      </c>
      <c r="K8" s="72">
        <f>E8/D8</f>
        <v>0.41423357664233573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233.2</v>
      </c>
      <c r="F9" s="70"/>
      <c r="G9" s="71"/>
      <c r="H9" s="72"/>
      <c r="I9" s="72"/>
      <c r="J9" s="72">
        <f>E9/C9</f>
        <v>0.5378228782287823</v>
      </c>
      <c r="K9" s="72">
        <f>E9/D9</f>
        <v>0.5378228782287823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36.7</v>
      </c>
      <c r="F10" s="70"/>
      <c r="G10" s="71"/>
      <c r="H10" s="72"/>
      <c r="I10" s="72"/>
      <c r="J10" s="72">
        <f>E10/C10</f>
        <v>0.2801526717557252</v>
      </c>
      <c r="K10" s="72">
        <f>E10/D10</f>
        <v>0.2801526717557252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686.9</v>
      </c>
      <c r="F11" s="70"/>
      <c r="G11" s="71"/>
      <c r="H11" s="72"/>
      <c r="I11" s="72"/>
      <c r="J11" s="72">
        <f>E11/C11</f>
        <v>0.5892596722999056</v>
      </c>
      <c r="K11" s="72">
        <f>E11/D11</f>
        <v>0.5892596722999056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74.8</v>
      </c>
      <c r="F12" s="70"/>
      <c r="G12" s="71"/>
      <c r="H12" s="72"/>
      <c r="I12" s="72"/>
      <c r="J12" s="72">
        <f>E12/C12</f>
        <v>0.5628291948833709</v>
      </c>
      <c r="K12" s="72">
        <f>E12/D12</f>
        <v>0.5628291948833709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108.1</v>
      </c>
      <c r="F13" s="70"/>
      <c r="G13" s="71"/>
      <c r="H13" s="72"/>
      <c r="I13" s="72"/>
      <c r="J13" s="72">
        <f>E13/C13</f>
        <v>0.5202117420596727</v>
      </c>
      <c r="K13" s="72">
        <f>E13/D13</f>
        <v>0.5202117420596727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4166.7</v>
      </c>
      <c r="F14" s="70"/>
      <c r="G14" s="71"/>
      <c r="H14" s="72"/>
      <c r="I14" s="72"/>
      <c r="J14" s="72">
        <f>E14/C14</f>
        <v>0.4790301441677588</v>
      </c>
      <c r="K14" s="72">
        <f>E14/D14</f>
        <v>0.4790301441677588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10829.4</v>
      </c>
      <c r="E15" s="12">
        <f>E16+E17+E18+E19+E20+E21+E22+E23+E24</f>
        <v>4929.2</v>
      </c>
      <c r="F15" s="12">
        <f>F16+F17+F18+F19+F20+F21+F22+F23+F24</f>
        <v>0</v>
      </c>
      <c r="G15" s="30">
        <f>E15/C15</f>
        <v>0.41014802672635436</v>
      </c>
      <c r="H15" s="30"/>
      <c r="I15" s="30"/>
      <c r="J15" s="15">
        <f>E15/C15</f>
        <v>0.41014802672635436</v>
      </c>
      <c r="K15" s="15">
        <f>E15/D15</f>
        <v>0.4551683380427355</v>
      </c>
    </row>
    <row r="16" spans="1:11" ht="12.75">
      <c r="A16" s="68" t="s">
        <v>47</v>
      </c>
      <c r="B16" s="74"/>
      <c r="C16" s="74">
        <v>1274.3</v>
      </c>
      <c r="D16" s="74">
        <v>1037.3</v>
      </c>
      <c r="E16" s="70">
        <v>522.6</v>
      </c>
      <c r="F16" s="70"/>
      <c r="G16" s="71"/>
      <c r="H16" s="5"/>
      <c r="I16" s="71"/>
      <c r="J16" s="72">
        <f>E16/C16</f>
        <v>0.4101075100054932</v>
      </c>
      <c r="K16" s="72">
        <f>E16/D16</f>
        <v>0.5038079629808156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287.6</v>
      </c>
      <c r="F17" s="70"/>
      <c r="G17" s="71"/>
      <c r="H17" s="5"/>
      <c r="I17" s="71"/>
      <c r="J17" s="72">
        <f>E17/C17</f>
        <v>0.41015402167712495</v>
      </c>
      <c r="K17" s="72">
        <f>E17/D17</f>
        <v>0.41015402167712495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406.9</v>
      </c>
      <c r="F18" s="70"/>
      <c r="G18" s="71"/>
      <c r="H18" s="5"/>
      <c r="I18" s="71"/>
      <c r="J18" s="72">
        <f>E18/C18</f>
        <v>0.4100987704091916</v>
      </c>
      <c r="K18" s="72">
        <f>E18/D18</f>
        <v>0.5037761545128141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471.8</v>
      </c>
      <c r="F19" s="70"/>
      <c r="G19" s="71"/>
      <c r="H19" s="5"/>
      <c r="I19" s="71"/>
      <c r="J19" s="72">
        <f>E19/C19</f>
        <v>0.41015387290272104</v>
      </c>
      <c r="K19" s="72">
        <f>E19/D19</f>
        <v>0.41015387290272104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415.9</v>
      </c>
      <c r="F20" s="70"/>
      <c r="G20" s="71"/>
      <c r="H20" s="5"/>
      <c r="I20" s="71"/>
      <c r="J20" s="72">
        <f>E20/C20</f>
        <v>0.4101173454294448</v>
      </c>
      <c r="K20" s="72">
        <f>E20/D20</f>
        <v>0.4101173454294448</v>
      </c>
    </row>
    <row r="21" spans="1:11" ht="12.75">
      <c r="A21" s="68" t="s">
        <v>52</v>
      </c>
      <c r="B21" s="74"/>
      <c r="C21" s="96">
        <v>1464</v>
      </c>
      <c r="D21" s="96">
        <v>1191.7</v>
      </c>
      <c r="E21" s="70">
        <v>600.4</v>
      </c>
      <c r="F21" s="70"/>
      <c r="G21" s="71"/>
      <c r="H21" s="5"/>
      <c r="I21" s="71"/>
      <c r="J21" s="72">
        <f>E21/C21</f>
        <v>0.41010928961748633</v>
      </c>
      <c r="K21" s="72">
        <f>E21/D21</f>
        <v>0.5038180750188805</v>
      </c>
    </row>
    <row r="22" spans="1:11" ht="12.75">
      <c r="A22" s="68" t="s">
        <v>53</v>
      </c>
      <c r="B22" s="74"/>
      <c r="C22" s="96">
        <v>1322</v>
      </c>
      <c r="D22" s="96">
        <v>1076.2</v>
      </c>
      <c r="E22" s="70">
        <v>542.3</v>
      </c>
      <c r="F22" s="70"/>
      <c r="G22" s="71"/>
      <c r="H22" s="5"/>
      <c r="I22" s="71"/>
      <c r="J22" s="72">
        <f>E22/C22</f>
        <v>0.4102118003025718</v>
      </c>
      <c r="K22" s="72">
        <f>E22/D22</f>
        <v>0.5039026203307935</v>
      </c>
    </row>
    <row r="23" spans="1:11" ht="12.75">
      <c r="A23" s="68" t="s">
        <v>54</v>
      </c>
      <c r="B23" s="74"/>
      <c r="C23" s="74">
        <v>1339.9</v>
      </c>
      <c r="D23" s="74">
        <v>1090.8</v>
      </c>
      <c r="E23" s="70">
        <v>549.6</v>
      </c>
      <c r="F23" s="70"/>
      <c r="G23" s="71"/>
      <c r="H23" s="30"/>
      <c r="I23" s="71"/>
      <c r="J23" s="72">
        <f>E23/C23</f>
        <v>0.41017986416896784</v>
      </c>
      <c r="K23" s="72">
        <f>E23/D23</f>
        <v>0.5038503850385039</v>
      </c>
    </row>
    <row r="24" spans="1:11" ht="12.75">
      <c r="A24" s="68" t="s">
        <v>55</v>
      </c>
      <c r="B24" s="74"/>
      <c r="C24" s="74">
        <v>2760.1</v>
      </c>
      <c r="D24" s="74">
        <v>2760.1</v>
      </c>
      <c r="E24" s="70">
        <v>1132.1</v>
      </c>
      <c r="F24" s="70"/>
      <c r="G24" s="71"/>
      <c r="H24" s="5"/>
      <c r="I24" s="71"/>
      <c r="J24" s="72">
        <f>E24/C24</f>
        <v>0.41016629832252455</v>
      </c>
      <c r="K24" s="72">
        <f>E24/D24</f>
        <v>0.41016629832252455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37.900000000000006</v>
      </c>
      <c r="F25" s="4">
        <f>F26+F27+F28+F29+F30+F31+F32+F33+F34</f>
        <v>0</v>
      </c>
      <c r="G25" s="30">
        <f>E25/C25</f>
        <v>1.4862745098039218</v>
      </c>
      <c r="H25" s="5" t="e">
        <f>E25/#REF!</f>
        <v>#REF!</v>
      </c>
      <c r="I25" s="5" t="e">
        <f>E25/#REF!</f>
        <v>#REF!</v>
      </c>
      <c r="J25" s="15">
        <f>E25/C25</f>
        <v>1.4862745098039218</v>
      </c>
      <c r="K25" s="15">
        <f>E25/D25</f>
        <v>1.4862745098039218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2.6</v>
      </c>
      <c r="F34" s="70"/>
      <c r="G34" s="71"/>
      <c r="H34" s="16"/>
      <c r="I34" s="16"/>
      <c r="J34" s="72">
        <f>E34/C34</f>
        <v>0.2429906542056075</v>
      </c>
      <c r="K34" s="72">
        <f>E34/D34</f>
        <v>0.2429906542056075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243.6</v>
      </c>
      <c r="F35" s="4">
        <f>F36+F37+F38+F39+F40+F41+F42+F43+F44</f>
        <v>0</v>
      </c>
      <c r="G35" s="30">
        <f>E35/C35</f>
        <v>0.11455981941309254</v>
      </c>
      <c r="H35" s="16"/>
      <c r="I35" s="16"/>
      <c r="J35" s="15">
        <f>E35/C35</f>
        <v>0.11455981941309254</v>
      </c>
      <c r="K35" s="16">
        <f>E35/D35</f>
        <v>0.11455981941309254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30.8</v>
      </c>
      <c r="F36" s="73"/>
      <c r="G36" s="71"/>
      <c r="H36" s="72"/>
      <c r="I36" s="72"/>
      <c r="J36" s="72">
        <f>E36/C36</f>
        <v>0.25666666666666665</v>
      </c>
      <c r="K36" s="72">
        <f>E36/D36</f>
        <v>0.25666666666666665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6.8</v>
      </c>
      <c r="F37" s="73"/>
      <c r="G37" s="71"/>
      <c r="H37" s="72"/>
      <c r="I37" s="72"/>
      <c r="J37" s="72">
        <f>E37/C37</f>
        <v>0.06513409961685823</v>
      </c>
      <c r="K37" s="72">
        <f>E37/D37</f>
        <v>0.06513409961685823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16.8</v>
      </c>
      <c r="F38" s="73"/>
      <c r="G38" s="71"/>
      <c r="H38" s="72"/>
      <c r="I38" s="72"/>
      <c r="J38" s="72">
        <f>E38/C38</f>
        <v>0.08484848484848485</v>
      </c>
      <c r="K38" s="72">
        <f>E38/D38</f>
        <v>0.08484848484848485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61.3</v>
      </c>
      <c r="F39" s="73"/>
      <c r="G39" s="71"/>
      <c r="H39" s="72"/>
      <c r="I39" s="72"/>
      <c r="J39" s="72">
        <f>E39/C39</f>
        <v>0.1979974160206718</v>
      </c>
      <c r="K39" s="72">
        <f>E39/D39</f>
        <v>0.1979974160206718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3.1</v>
      </c>
      <c r="F40" s="73"/>
      <c r="G40" s="71"/>
      <c r="H40" s="72"/>
      <c r="I40" s="72"/>
      <c r="J40" s="72">
        <f>E40/C40</f>
        <v>0.060077519379844964</v>
      </c>
      <c r="K40" s="72">
        <f>E40/D40</f>
        <v>0.060077519379844964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-15.4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1.9</v>
      </c>
      <c r="F42" s="73"/>
      <c r="G42" s="71"/>
      <c r="H42" s="72"/>
      <c r="I42" s="72"/>
      <c r="J42" s="72">
        <f>E42/C42</f>
        <v>0.023989898989898988</v>
      </c>
      <c r="K42" s="72">
        <f>E42/D42</f>
        <v>0.023989898989898988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22.2</v>
      </c>
      <c r="F43" s="73"/>
      <c r="G43" s="71"/>
      <c r="H43" s="72"/>
      <c r="I43" s="72"/>
      <c r="J43" s="72">
        <f>E43/C43</f>
        <v>0.12758620689655173</v>
      </c>
      <c r="K43" s="72">
        <f>E43/D43</f>
        <v>0.12758620689655173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116.1</v>
      </c>
      <c r="F44" s="73"/>
      <c r="G44" s="71"/>
      <c r="H44" s="72"/>
      <c r="I44" s="72"/>
      <c r="J44" s="72">
        <f>E44/C44</f>
        <v>0.12231352718078381</v>
      </c>
      <c r="K44" s="72">
        <f>E44/D44</f>
        <v>0.12231352718078381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2191.9</v>
      </c>
      <c r="F45" s="4">
        <f>F46+F47+F48+F49+F50+F51+F52+F53+F54</f>
        <v>0</v>
      </c>
      <c r="G45" s="5">
        <f>E45/C45</f>
        <v>0.5159111236642658</v>
      </c>
      <c r="H45" s="16" t="e">
        <f>E45/#REF!</f>
        <v>#REF!</v>
      </c>
      <c r="I45" s="16" t="e">
        <f>E45/#REF!</f>
        <v>#REF!</v>
      </c>
      <c r="J45" s="15">
        <f>E45/C45</f>
        <v>0.5159111236642658</v>
      </c>
      <c r="K45" s="16">
        <f>E45/D45</f>
        <v>0.5159111236642658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39.4</v>
      </c>
      <c r="F46" s="73"/>
      <c r="G46" s="71"/>
      <c r="H46" s="72"/>
      <c r="I46" s="72"/>
      <c r="J46" s="72">
        <f>E46/C46</f>
        <v>0.3203252032520325</v>
      </c>
      <c r="K46" s="72">
        <f>E46/D46</f>
        <v>0.3203252032520325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124</v>
      </c>
      <c r="F47" s="73"/>
      <c r="G47" s="71"/>
      <c r="H47" s="72"/>
      <c r="I47" s="72"/>
      <c r="J47" s="72">
        <f>E47/C47</f>
        <v>0.6144697720515362</v>
      </c>
      <c r="K47" s="72">
        <f>E47/D47</f>
        <v>0.6144697720515362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19.4</v>
      </c>
      <c r="F48" s="73"/>
      <c r="G48" s="71"/>
      <c r="H48" s="72"/>
      <c r="I48" s="72"/>
      <c r="J48" s="72">
        <f>E48/C48</f>
        <v>0.176043557168784</v>
      </c>
      <c r="K48" s="72">
        <f>E48/D48</f>
        <v>0.176043557168784</v>
      </c>
      <c r="L48" s="81"/>
    </row>
    <row r="49" spans="1:249" s="9" customFormat="1" ht="12.75">
      <c r="A49" s="68" t="s">
        <v>50</v>
      </c>
      <c r="B49" s="64"/>
      <c r="C49" s="6">
        <v>412.8</v>
      </c>
      <c r="D49" s="6">
        <v>412.8</v>
      </c>
      <c r="E49" s="73">
        <v>213.5</v>
      </c>
      <c r="F49" s="73"/>
      <c r="G49" s="71"/>
      <c r="H49" s="72"/>
      <c r="I49" s="72"/>
      <c r="J49" s="72">
        <f>E49/C49</f>
        <v>0.5171996124031008</v>
      </c>
      <c r="K49" s="72">
        <f>E49/D49</f>
        <v>0.5171996124031008</v>
      </c>
      <c r="L49" s="80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30.6</v>
      </c>
      <c r="F50" s="73"/>
      <c r="G50" s="71"/>
      <c r="H50" s="72"/>
      <c r="I50" s="72"/>
      <c r="J50" s="72">
        <f>E50/C50</f>
        <v>0.7200000000000001</v>
      </c>
      <c r="K50" s="72">
        <f>E50/D50</f>
        <v>0.7200000000000001</v>
      </c>
      <c r="L50" s="80"/>
    </row>
    <row r="51" spans="1:249" s="8" customFormat="1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16</v>
      </c>
      <c r="K51" s="72" t="s">
        <v>16</v>
      </c>
      <c r="L51" s="8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ht="12.75">
      <c r="A53" s="68" t="s">
        <v>54</v>
      </c>
      <c r="B53" s="64"/>
      <c r="C53" s="73">
        <v>69.7</v>
      </c>
      <c r="D53" s="73">
        <v>69.7</v>
      </c>
      <c r="E53" s="73"/>
      <c r="F53" s="73"/>
      <c r="G53" s="71"/>
      <c r="H53" s="72"/>
      <c r="I53" s="72"/>
      <c r="J53" s="72">
        <f>E53/C53</f>
        <v>0</v>
      </c>
      <c r="K53" s="72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1758</v>
      </c>
      <c r="F54" s="73"/>
      <c r="G54" s="71"/>
      <c r="H54" s="72"/>
      <c r="I54" s="72"/>
      <c r="J54" s="72">
        <f>E54/C54</f>
        <v>0.5348667396860167</v>
      </c>
      <c r="K54" s="72">
        <f>E54/D54</f>
        <v>0.5348667396860167</v>
      </c>
    </row>
    <row r="55" spans="1:249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542.1</v>
      </c>
      <c r="F55" s="4">
        <f>F56+F57+F58+F59+F60+F61+F62+F63+F64</f>
        <v>0</v>
      </c>
      <c r="G55" s="5">
        <f>E55/C55</f>
        <v>0.09830447003354792</v>
      </c>
      <c r="H55" s="16" t="e">
        <f>E55/#REF!</f>
        <v>#REF!</v>
      </c>
      <c r="I55" s="16" t="e">
        <f>E55/#REF!</f>
        <v>#REF!</v>
      </c>
      <c r="J55" s="15">
        <f>E55/C55</f>
        <v>0.09830447003354792</v>
      </c>
      <c r="K55" s="16">
        <f>E55/D55</f>
        <v>0.09830447003354792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52.6</v>
      </c>
      <c r="F56" s="73"/>
      <c r="G56" s="71"/>
      <c r="H56" s="72"/>
      <c r="I56" s="72"/>
      <c r="J56" s="72">
        <f>E56/C56</f>
        <v>0.07949221701677497</v>
      </c>
      <c r="K56" s="72">
        <f>E56/D56</f>
        <v>0.07949221701677497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47.2</v>
      </c>
      <c r="F57" s="73"/>
      <c r="G57" s="71"/>
      <c r="H57" s="72"/>
      <c r="I57" s="72"/>
      <c r="J57" s="72">
        <f>E57/C57</f>
        <v>0.20196833547282844</v>
      </c>
      <c r="K57" s="72">
        <f>E57/D57</f>
        <v>0.20196833547282844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43.6</v>
      </c>
      <c r="F58" s="73"/>
      <c r="G58" s="71"/>
      <c r="H58" s="72"/>
      <c r="I58" s="72"/>
      <c r="J58" s="72">
        <f>E58/C58</f>
        <v>0.10498434866361667</v>
      </c>
      <c r="K58" s="72">
        <f>E58/D58</f>
        <v>0.10498434866361667</v>
      </c>
      <c r="L58" s="81"/>
    </row>
    <row r="59" spans="1:249" s="9" customFormat="1" ht="12.75">
      <c r="A59" s="68" t="s">
        <v>50</v>
      </c>
      <c r="B59" s="64"/>
      <c r="C59" s="6">
        <v>521.4</v>
      </c>
      <c r="D59" s="6">
        <v>521.4</v>
      </c>
      <c r="E59" s="73">
        <v>38.5</v>
      </c>
      <c r="F59" s="73"/>
      <c r="G59" s="71"/>
      <c r="H59" s="72"/>
      <c r="I59" s="72"/>
      <c r="J59" s="72">
        <f>E59/C59</f>
        <v>0.07383966244725738</v>
      </c>
      <c r="K59" s="72">
        <f>E59/D59</f>
        <v>0.07383966244725738</v>
      </c>
      <c r="L59" s="80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</row>
    <row r="60" spans="1:12" ht="12.75">
      <c r="A60" s="68" t="s">
        <v>51</v>
      </c>
      <c r="B60" s="64"/>
      <c r="C60" s="6">
        <v>184.9</v>
      </c>
      <c r="D60" s="6">
        <v>184.9</v>
      </c>
      <c r="E60" s="73">
        <v>8.1</v>
      </c>
      <c r="F60" s="73"/>
      <c r="G60" s="71"/>
      <c r="H60" s="72"/>
      <c r="I60" s="72"/>
      <c r="J60" s="72">
        <f>E60/C60</f>
        <v>0.04380746349378042</v>
      </c>
      <c r="K60" s="72">
        <f>E60/D60</f>
        <v>0.04380746349378042</v>
      </c>
      <c r="L60" s="80"/>
    </row>
    <row r="61" spans="1:12" ht="12.75">
      <c r="A61" s="68" t="s">
        <v>52</v>
      </c>
      <c r="B61" s="64"/>
      <c r="C61" s="6">
        <v>450.9</v>
      </c>
      <c r="D61" s="6">
        <v>450.9</v>
      </c>
      <c r="E61" s="73">
        <v>27.6</v>
      </c>
      <c r="F61" s="73"/>
      <c r="G61" s="71"/>
      <c r="H61" s="72"/>
      <c r="I61" s="72"/>
      <c r="J61" s="72">
        <f>E61/C61</f>
        <v>0.061210911510312715</v>
      </c>
      <c r="K61" s="72">
        <f>E61/D61</f>
        <v>0.061210911510312715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9.8</v>
      </c>
      <c r="F62" s="73"/>
      <c r="G62" s="71"/>
      <c r="H62" s="72"/>
      <c r="I62" s="72"/>
      <c r="J62" s="72">
        <f>E62/C62</f>
        <v>0.06008583690987125</v>
      </c>
      <c r="K62" s="72">
        <f>E62/D62</f>
        <v>0.06008583690987125</v>
      </c>
      <c r="L62" s="81"/>
    </row>
    <row r="63" spans="1:249" ht="12.75">
      <c r="A63" s="68" t="s">
        <v>54</v>
      </c>
      <c r="B63" s="64"/>
      <c r="C63" s="73">
        <v>728.1</v>
      </c>
      <c r="D63" s="73">
        <v>728.1</v>
      </c>
      <c r="E63" s="73">
        <v>99.4</v>
      </c>
      <c r="F63" s="73"/>
      <c r="G63" s="71"/>
      <c r="H63" s="72"/>
      <c r="I63" s="72"/>
      <c r="J63" s="72">
        <f>E63/C63</f>
        <v>0.1365197088312045</v>
      </c>
      <c r="K63" s="72">
        <f>E63/D63</f>
        <v>0.1365197088312045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249" s="9" customFormat="1" ht="12.75">
      <c r="A64" s="68" t="s">
        <v>55</v>
      </c>
      <c r="B64" s="64"/>
      <c r="C64" s="6">
        <v>2155.4</v>
      </c>
      <c r="D64" s="6">
        <v>2155.4</v>
      </c>
      <c r="E64" s="73">
        <v>215.3</v>
      </c>
      <c r="F64" s="73"/>
      <c r="G64" s="71"/>
      <c r="H64" s="72"/>
      <c r="I64" s="72"/>
      <c r="J64" s="72">
        <f>E64/C64</f>
        <v>0.09988865175837432</v>
      </c>
      <c r="K64" s="72">
        <f>E64/D64</f>
        <v>0.09988865175837432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</row>
    <row r="65" spans="1:11" ht="12.75">
      <c r="A65" s="116" t="s">
        <v>17</v>
      </c>
      <c r="B65" s="117"/>
      <c r="C65" s="13">
        <f>C5+C15+C25+C35+C45+C55</f>
        <v>35676.3</v>
      </c>
      <c r="D65" s="13">
        <f>D5+D15+D25+D35+D45+D55</f>
        <v>34487.6</v>
      </c>
      <c r="E65" s="13">
        <f>E5+E15+E25+E35+E45+E55</f>
        <v>13705.5</v>
      </c>
      <c r="F65" s="13">
        <f>F5+F15+F25+F35+F45+F55</f>
        <v>0</v>
      </c>
      <c r="G65" s="14">
        <f>E65/C65</f>
        <v>0.38416259533639974</v>
      </c>
      <c r="H65" s="14" t="e">
        <f>E65/#REF!</f>
        <v>#REF!</v>
      </c>
      <c r="I65" s="14" t="e">
        <f>E65/#REF!</f>
        <v>#REF!</v>
      </c>
      <c r="J65" s="26">
        <f>E65/C65</f>
        <v>0.38416259533639974</v>
      </c>
      <c r="K65" s="26">
        <f>E65/D65</f>
        <v>0.39740370451988544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632.1</v>
      </c>
      <c r="F66" s="4">
        <f>F67</f>
        <v>0</v>
      </c>
      <c r="G66" s="5">
        <f>E66/C66</f>
        <v>0.32646420824295014</v>
      </c>
      <c r="H66" s="5" t="e">
        <f>E66/#REF!</f>
        <v>#REF!</v>
      </c>
      <c r="I66" s="5" t="e">
        <f>E66/#REF!</f>
        <v>#REF!</v>
      </c>
      <c r="J66" s="15">
        <f>E66/C66</f>
        <v>0.32646420824295014</v>
      </c>
      <c r="K66" s="16">
        <f>E66/D66</f>
        <v>0.32646420824295014</v>
      </c>
    </row>
    <row r="67" spans="1:11" ht="12" customHeight="1">
      <c r="A67" s="68" t="s">
        <v>55</v>
      </c>
      <c r="B67" s="64"/>
      <c r="C67" s="6">
        <v>1936.2</v>
      </c>
      <c r="D67" s="6">
        <v>1936.2</v>
      </c>
      <c r="E67" s="73">
        <v>632.1</v>
      </c>
      <c r="F67" s="70"/>
      <c r="G67" s="71"/>
      <c r="H67" s="71"/>
      <c r="I67" s="71"/>
      <c r="J67" s="72">
        <f>E67/C67</f>
        <v>0.32646420824295014</v>
      </c>
      <c r="K67" s="72">
        <f>E67/D67</f>
        <v>0.32646420824295014</v>
      </c>
    </row>
    <row r="68" spans="1:249" ht="12" customHeight="1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204.3</v>
      </c>
      <c r="F70" s="4">
        <f>F71</f>
        <v>0</v>
      </c>
      <c r="G70" s="5">
        <f>E70/C70</f>
        <v>2.043</v>
      </c>
      <c r="H70" s="16" t="s">
        <v>16</v>
      </c>
      <c r="I70" s="16" t="s">
        <v>16</v>
      </c>
      <c r="J70" s="15" t="s">
        <v>16</v>
      </c>
      <c r="K70" s="16" t="s">
        <v>16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204.3</v>
      </c>
      <c r="F71" s="70"/>
      <c r="G71" s="71"/>
      <c r="H71" s="72"/>
      <c r="I71" s="72"/>
      <c r="J71" s="72" t="s">
        <v>16</v>
      </c>
      <c r="K71" s="72" t="s">
        <v>16</v>
      </c>
    </row>
    <row r="72" spans="1:11" ht="12.75">
      <c r="A72" s="7" t="s">
        <v>131</v>
      </c>
      <c r="B72" s="88" t="s">
        <v>132</v>
      </c>
      <c r="C72" s="12"/>
      <c r="D72" s="12"/>
      <c r="E72" s="12">
        <f>E73</f>
        <v>66.8</v>
      </c>
      <c r="F72" s="89"/>
      <c r="G72" s="30"/>
      <c r="H72" s="15"/>
      <c r="I72" s="15"/>
      <c r="J72" s="15"/>
      <c r="K72" s="15"/>
    </row>
    <row r="73" spans="1:11" ht="12.75">
      <c r="A73" s="68" t="s">
        <v>55</v>
      </c>
      <c r="B73" s="74"/>
      <c r="C73" s="6"/>
      <c r="D73" s="6"/>
      <c r="E73" s="73">
        <v>66.8</v>
      </c>
      <c r="F73" s="70"/>
      <c r="G73" s="71"/>
      <c r="H73" s="72"/>
      <c r="I73" s="72"/>
      <c r="J73" s="72"/>
      <c r="K73" s="72"/>
    </row>
    <row r="74" spans="1:11" ht="12.75">
      <c r="A74" s="116" t="s">
        <v>28</v>
      </c>
      <c r="B74" s="117"/>
      <c r="C74" s="13">
        <f>C66+C70+C72</f>
        <v>2036.2</v>
      </c>
      <c r="D74" s="13">
        <f>D66+D70+D72</f>
        <v>2036.2</v>
      </c>
      <c r="E74" s="13">
        <f>E66+E70+E72</f>
        <v>903.2</v>
      </c>
      <c r="F74" s="13">
        <f>F66+F70</f>
        <v>0</v>
      </c>
      <c r="G74" s="14">
        <f>E74/C74</f>
        <v>0.4435713584127296</v>
      </c>
      <c r="H74" s="16" t="s">
        <v>16</v>
      </c>
      <c r="I74" s="16" t="s">
        <v>16</v>
      </c>
      <c r="J74" s="26">
        <f>E74/C74</f>
        <v>0.4435713584127296</v>
      </c>
      <c r="K74" s="26">
        <f>E74/D74</f>
        <v>0.4435713584127296</v>
      </c>
    </row>
    <row r="75" spans="1:11" ht="16.5">
      <c r="A75" s="118" t="s">
        <v>57</v>
      </c>
      <c r="B75" s="119"/>
      <c r="C75" s="17">
        <f>C76+C77+C78+C79+C80+C81+C82+C83+C84</f>
        <v>37712.50000000001</v>
      </c>
      <c r="D75" s="17">
        <f>D76+D77+D78+D79+D80+D81+D82+D83+D84</f>
        <v>36523.8</v>
      </c>
      <c r="E75" s="17">
        <f>E76+E77+E78+E79+E80+E81+E82+E83+E84</f>
        <v>14732.3</v>
      </c>
      <c r="F75" s="17">
        <f>F76+F77+F78+F79+F80+F81+F82+F83+F84</f>
        <v>0</v>
      </c>
      <c r="G75" s="43">
        <f>E75/C75</f>
        <v>0.39064766324163064</v>
      </c>
      <c r="H75" s="43" t="e">
        <f>E75/#REF!</f>
        <v>#REF!</v>
      </c>
      <c r="I75" s="43" t="e">
        <f>E75/#REF!</f>
        <v>#REF!</v>
      </c>
      <c r="J75" s="87">
        <f>E75/C75</f>
        <v>0.39064766324163064</v>
      </c>
      <c r="K75" s="53">
        <f>E75/D75</f>
        <v>0.40336164364058497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841.4</v>
      </c>
      <c r="F76" s="4">
        <f>F6+F16+F26+F36+F46+F56</f>
        <v>0</v>
      </c>
      <c r="G76" s="30">
        <f>E76/C76</f>
        <v>0.32330451488952927</v>
      </c>
      <c r="H76" s="5" t="e">
        <f>E76/#REF!</f>
        <v>#REF!</v>
      </c>
      <c r="I76" s="5" t="e">
        <f>E76/#REF!</f>
        <v>#REF!</v>
      </c>
      <c r="J76" s="15">
        <f>E76/C76</f>
        <v>0.32330451488952927</v>
      </c>
      <c r="K76" s="16">
        <f>E76/D76</f>
        <v>0.35569647009088984</v>
      </c>
    </row>
    <row r="77" spans="1:11" ht="12.75">
      <c r="A77" s="68" t="s">
        <v>48</v>
      </c>
      <c r="B77" s="64"/>
      <c r="C77" s="4">
        <f>C7+C17+C27+C37+C47+C57</f>
        <v>1409</v>
      </c>
      <c r="D77" s="4">
        <f>D7+D17+D27+D37+D47+D57</f>
        <v>1409</v>
      </c>
      <c r="E77" s="4">
        <f>E7+E17+E27+E37+E47+E57</f>
        <v>566</v>
      </c>
      <c r="F77" s="4">
        <f>F7+F17+F27+F37+F47+F57</f>
        <v>0</v>
      </c>
      <c r="G77" s="30">
        <f>E77/C77</f>
        <v>0.40170333569907735</v>
      </c>
      <c r="H77" s="5" t="e">
        <f>E77/#REF!</f>
        <v>#REF!</v>
      </c>
      <c r="I77" s="5" t="e">
        <f>E77/#REF!</f>
        <v>#REF!</v>
      </c>
      <c r="J77" s="15">
        <f>E77/C77</f>
        <v>0.40170333569907735</v>
      </c>
      <c r="K77" s="16">
        <f>E77/D77</f>
        <v>0.40170333569907735</v>
      </c>
    </row>
    <row r="78" spans="1:11" ht="12.75">
      <c r="A78" s="68" t="s">
        <v>49</v>
      </c>
      <c r="B78" s="64"/>
      <c r="C78" s="4">
        <f>C8+C18+C28+C38+C48+C58</f>
        <v>2099.3</v>
      </c>
      <c r="D78" s="4">
        <f>D8+D18+D28+D38+D48+D58</f>
        <v>1914.8000000000002</v>
      </c>
      <c r="E78" s="4">
        <f>E8+E18+E28+E38+E48+E58</f>
        <v>645.8</v>
      </c>
      <c r="F78" s="4">
        <f>F8+F18+F28+F38+F48+F58</f>
        <v>0</v>
      </c>
      <c r="G78" s="30">
        <f>E78/C78</f>
        <v>0.30762635164102314</v>
      </c>
      <c r="H78" s="5" t="e">
        <f>E78/#REF!</f>
        <v>#REF!</v>
      </c>
      <c r="I78" s="5" t="e">
        <f>E78/#REF!</f>
        <v>#REF!</v>
      </c>
      <c r="J78" s="15">
        <f>E78/C78</f>
        <v>0.30762635164102314</v>
      </c>
      <c r="K78" s="16">
        <f>E78/D78</f>
        <v>0.337267599749321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2827.7000000000003</v>
      </c>
      <c r="E79" s="4">
        <f>E9+E19+E29+E39+E49+E59</f>
        <v>1018.5999999999999</v>
      </c>
      <c r="F79" s="4">
        <f>F9+F19+F29+F39+F49+F59</f>
        <v>0</v>
      </c>
      <c r="G79" s="30">
        <f>E79/C79</f>
        <v>0.36022208862326266</v>
      </c>
      <c r="H79" s="5" t="e">
        <f>E79/#REF!</f>
        <v>#REF!</v>
      </c>
      <c r="I79" s="5" t="e">
        <f>E79/#REF!</f>
        <v>#REF!</v>
      </c>
      <c r="J79" s="15">
        <f>E79/C79</f>
        <v>0.36022208862326266</v>
      </c>
      <c r="K79" s="16">
        <f>E79/D79</f>
        <v>0.36022208862326266</v>
      </c>
    </row>
    <row r="80" spans="1:11" ht="12.75">
      <c r="A80" s="68" t="s">
        <v>51</v>
      </c>
      <c r="B80" s="64"/>
      <c r="C80" s="4">
        <f>C10+C20+C30+C40+C50+C60</f>
        <v>1424.1</v>
      </c>
      <c r="D80" s="4">
        <f>D10+D20+D30+D40+D50+D60</f>
        <v>1424.1</v>
      </c>
      <c r="E80" s="4">
        <f>E10+E20+E30+E40+E50+E60</f>
        <v>494.40000000000003</v>
      </c>
      <c r="F80" s="4">
        <f>F10+F20+F30+F40+F50+F60</f>
        <v>0</v>
      </c>
      <c r="G80" s="30">
        <f>E80/C80</f>
        <v>0.34716663155677274</v>
      </c>
      <c r="H80" s="5" t="e">
        <f>E80/#REF!</f>
        <v>#REF!</v>
      </c>
      <c r="I80" s="5" t="e">
        <f>E80/#REF!</f>
        <v>#REF!</v>
      </c>
      <c r="J80" s="15">
        <f>E80/C80</f>
        <v>0.34716663155677274</v>
      </c>
      <c r="K80" s="16">
        <f>E80/D80</f>
        <v>0.34716663155677274</v>
      </c>
    </row>
    <row r="81" spans="1:11" ht="14.25" customHeight="1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1306.9999999999998</v>
      </c>
      <c r="F81" s="4">
        <f>F11+F21+F31+F41+F51+F61</f>
        <v>0</v>
      </c>
      <c r="G81" s="30">
        <f>E81/C81</f>
        <v>0.40547248247192397</v>
      </c>
      <c r="H81" s="5" t="e">
        <f>E81/#REF!</f>
        <v>#REF!</v>
      </c>
      <c r="I81" s="5" t="e">
        <f>E81/#REF!</f>
        <v>#REF!</v>
      </c>
      <c r="J81" s="15">
        <f>E81/C81</f>
        <v>0.40547248247192397</v>
      </c>
      <c r="K81" s="16">
        <f>E81/D81</f>
        <v>0.4428857036359322</v>
      </c>
    </row>
    <row r="82" spans="1:11" ht="14.25" customHeight="1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629.0999999999998</v>
      </c>
      <c r="F82" s="4">
        <f>F12+F22+F32+F42+F52+F62</f>
        <v>0</v>
      </c>
      <c r="G82" s="30">
        <f>E82/C82</f>
        <v>0.370494699646643</v>
      </c>
      <c r="H82" s="5" t="e">
        <f>E82/#REF!</f>
        <v>#REF!</v>
      </c>
      <c r="I82" s="5" t="e">
        <f>E82/#REF!</f>
        <v>#REF!</v>
      </c>
      <c r="J82" s="15">
        <f>E82/C82</f>
        <v>0.370494699646643</v>
      </c>
      <c r="K82" s="16">
        <f>E82/D82</f>
        <v>0.43320479272827417</v>
      </c>
    </row>
    <row r="83" spans="1:11" ht="12.75">
      <c r="A83" s="68" t="s">
        <v>54</v>
      </c>
      <c r="B83" s="64"/>
      <c r="C83" s="4">
        <f>C13+C23+C33+C43+C53+C63</f>
        <v>2531.9</v>
      </c>
      <c r="D83" s="4">
        <f>D13+D23+D33+D43+D53+D63</f>
        <v>2282.8</v>
      </c>
      <c r="E83" s="4">
        <f>E13+E23+E33+E43+E53+E63</f>
        <v>812.4000000000001</v>
      </c>
      <c r="F83" s="4">
        <f>F13+F23+F33+F43+F53+F63</f>
        <v>0</v>
      </c>
      <c r="G83" s="30">
        <f>E83/C83</f>
        <v>0.32086575299182435</v>
      </c>
      <c r="H83" s="5" t="e">
        <f>E83/#REF!</f>
        <v>#REF!</v>
      </c>
      <c r="I83" s="5" t="e">
        <f>E83/#REF!</f>
        <v>#REF!</v>
      </c>
      <c r="J83" s="15">
        <f>E83/C83</f>
        <v>0.32086575299182435</v>
      </c>
      <c r="K83" s="16">
        <f>E83/D83</f>
        <v>0.3558787454003855</v>
      </c>
    </row>
    <row r="84" spans="1:11" ht="12.75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19896.600000000006</v>
      </c>
      <c r="E84" s="4">
        <f>E14+E24+E34+E44+E54+E64+E67+E71+E69+E73</f>
        <v>8417.6</v>
      </c>
      <c r="F84" s="4">
        <f>F14+F24+F34+F44+F54+F64+F67+F71</f>
        <v>0</v>
      </c>
      <c r="G84" s="30">
        <f>E84/C84</f>
        <v>0.4230672577224248</v>
      </c>
      <c r="H84" s="5" t="e">
        <f>E84/#REF!</f>
        <v>#REF!</v>
      </c>
      <c r="I84" s="5" t="e">
        <f>E84/#REF!</f>
        <v>#REF!</v>
      </c>
      <c r="J84" s="15">
        <f>E84/C84</f>
        <v>0.4230672577224248</v>
      </c>
      <c r="K84" s="16">
        <f>E84/D84</f>
        <v>0.4230672577224248</v>
      </c>
    </row>
    <row r="85" spans="1:11" ht="47.25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8409.2</v>
      </c>
      <c r="F85" s="4">
        <f>F86+F87+F88+F89+F90+F91+F92+F93+F94</f>
        <v>0</v>
      </c>
      <c r="G85" s="5">
        <f>E85/C85</f>
        <v>0.4246234327581941</v>
      </c>
      <c r="H85" s="16" t="e">
        <f>E85/#REF!</f>
        <v>#REF!</v>
      </c>
      <c r="I85" s="16" t="e">
        <f>E85/#REF!</f>
        <v>#REF!</v>
      </c>
      <c r="J85" s="15">
        <f>E85/C85</f>
        <v>0.4246234327581941</v>
      </c>
      <c r="K85" s="16">
        <f>E85/D85</f>
        <v>0.4246234327581941</v>
      </c>
    </row>
    <row r="86" spans="1:11" ht="12.75">
      <c r="A86" s="68" t="s">
        <v>47</v>
      </c>
      <c r="B86" s="64"/>
      <c r="C86" s="6">
        <v>3481.9</v>
      </c>
      <c r="D86" s="6">
        <v>3481.9</v>
      </c>
      <c r="E86" s="6">
        <v>1653.9</v>
      </c>
      <c r="F86" s="6"/>
      <c r="G86" s="71"/>
      <c r="H86" s="72"/>
      <c r="I86" s="72"/>
      <c r="J86" s="72">
        <f>E86/C86</f>
        <v>0.4749992820012062</v>
      </c>
      <c r="K86" s="72">
        <f>E86/D86</f>
        <v>0.4749992820012062</v>
      </c>
    </row>
    <row r="87" spans="1:11" ht="12.75">
      <c r="A87" s="68" t="s">
        <v>48</v>
      </c>
      <c r="B87" s="64"/>
      <c r="C87" s="6">
        <v>1490.3</v>
      </c>
      <c r="D87" s="6">
        <v>1490.3</v>
      </c>
      <c r="E87" s="6">
        <v>707.9</v>
      </c>
      <c r="F87" s="6"/>
      <c r="G87" s="71"/>
      <c r="H87" s="72"/>
      <c r="I87" s="72"/>
      <c r="J87" s="72">
        <f>E87/C87</f>
        <v>0.4750050325437831</v>
      </c>
      <c r="K87" s="72">
        <f>E87/D87</f>
        <v>0.4750050325437831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1112.8</v>
      </c>
      <c r="F88" s="6"/>
      <c r="G88" s="71"/>
      <c r="H88" s="72"/>
      <c r="I88" s="72"/>
      <c r="J88" s="72">
        <f>E88/C88</f>
        <v>0.31667615253272624</v>
      </c>
      <c r="K88" s="72">
        <f>E88/D88</f>
        <v>0.31667615253272624</v>
      </c>
    </row>
    <row r="89" spans="1:11" ht="12.75">
      <c r="A89" s="68" t="s">
        <v>50</v>
      </c>
      <c r="B89" s="64"/>
      <c r="C89" s="6">
        <v>2085.9</v>
      </c>
      <c r="D89" s="6">
        <v>2085.9</v>
      </c>
      <c r="E89" s="6">
        <v>990.8</v>
      </c>
      <c r="F89" s="6"/>
      <c r="G89" s="71"/>
      <c r="H89" s="72"/>
      <c r="I89" s="72"/>
      <c r="J89" s="72">
        <f>E89/C89</f>
        <v>0.4749988014765808</v>
      </c>
      <c r="K89" s="72">
        <f>E89/D89</f>
        <v>0.4749988014765808</v>
      </c>
    </row>
    <row r="90" spans="1:11" ht="13.5" customHeight="1">
      <c r="A90" s="68" t="s">
        <v>51</v>
      </c>
      <c r="B90" s="64"/>
      <c r="C90" s="6">
        <v>1795.6</v>
      </c>
      <c r="D90" s="6">
        <v>1795.6</v>
      </c>
      <c r="E90" s="6">
        <v>852.9</v>
      </c>
      <c r="F90" s="6"/>
      <c r="G90" s="71"/>
      <c r="H90" s="72"/>
      <c r="I90" s="72"/>
      <c r="J90" s="72">
        <f>E90/C90</f>
        <v>0.47499443083092</v>
      </c>
      <c r="K90" s="72">
        <f>E90/D90</f>
        <v>0.47499443083092</v>
      </c>
    </row>
    <row r="91" spans="1:11" ht="14.25" customHeight="1">
      <c r="A91" s="68" t="s">
        <v>52</v>
      </c>
      <c r="B91" s="64"/>
      <c r="C91" s="6">
        <v>2314.5</v>
      </c>
      <c r="D91" s="6">
        <v>2314.5</v>
      </c>
      <c r="E91" s="6">
        <v>1099.4</v>
      </c>
      <c r="F91" s="6"/>
      <c r="G91" s="71"/>
      <c r="H91" s="72"/>
      <c r="I91" s="72"/>
      <c r="J91" s="72">
        <f>E91/C91</f>
        <v>0.4750054007344999</v>
      </c>
      <c r="K91" s="72">
        <f>E91/D91</f>
        <v>0.4750054007344999</v>
      </c>
    </row>
    <row r="92" spans="1:11" ht="12.75">
      <c r="A92" s="68" t="s">
        <v>53</v>
      </c>
      <c r="B92" s="64"/>
      <c r="C92" s="6">
        <v>2787.4</v>
      </c>
      <c r="D92" s="6">
        <v>2787.4</v>
      </c>
      <c r="E92" s="6">
        <v>882.7</v>
      </c>
      <c r="F92" s="6"/>
      <c r="G92" s="71"/>
      <c r="H92" s="72"/>
      <c r="I92" s="72"/>
      <c r="J92" s="72">
        <f>E92/C92</f>
        <v>0.3166750376695128</v>
      </c>
      <c r="K92" s="72">
        <f>E92/D92</f>
        <v>0.3166750376695128</v>
      </c>
    </row>
    <row r="93" spans="1:11" ht="12.75">
      <c r="A93" s="68" t="s">
        <v>54</v>
      </c>
      <c r="B93" s="64"/>
      <c r="C93" s="6">
        <v>2334.3</v>
      </c>
      <c r="D93" s="6">
        <v>2334.3</v>
      </c>
      <c r="E93" s="6">
        <v>1108.8</v>
      </c>
      <c r="F93" s="6"/>
      <c r="G93" s="71"/>
      <c r="H93" s="72"/>
      <c r="I93" s="72"/>
      <c r="J93" s="72">
        <f>E93/C93</f>
        <v>0.47500321295463305</v>
      </c>
      <c r="K93" s="72">
        <f>E93/D93</f>
        <v>0.47500321295463305</v>
      </c>
    </row>
    <row r="94" spans="1:1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</row>
    <row r="95" spans="1:249" s="9" customFormat="1" ht="87.75" customHeight="1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545.5</v>
      </c>
      <c r="F95" s="4">
        <f>F96+F97+F98+F99+F100+F101+F102+F103+F104</f>
        <v>0</v>
      </c>
      <c r="G95" s="5">
        <f>E95/C95</f>
        <v>0.5499546325234399</v>
      </c>
      <c r="H95" s="5" t="e">
        <f>E95/#REF!</f>
        <v>#REF!</v>
      </c>
      <c r="I95" s="5" t="e">
        <f>E95/#REF!</f>
        <v>#REF!</v>
      </c>
      <c r="J95" s="15">
        <f>E95/C95</f>
        <v>0.5499546325234399</v>
      </c>
      <c r="K95" s="16">
        <f>E95/D95</f>
        <v>0.5499546325234399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2.75">
      <c r="A96" s="68" t="s">
        <v>47</v>
      </c>
      <c r="B96" s="64"/>
      <c r="C96" s="6">
        <v>76.3</v>
      </c>
      <c r="D96" s="6">
        <v>76.3</v>
      </c>
      <c r="E96" s="6">
        <v>42</v>
      </c>
      <c r="F96" s="70"/>
      <c r="G96" s="71">
        <f>E96/C96</f>
        <v>0.5504587155963303</v>
      </c>
      <c r="H96" s="71" t="e">
        <f>E96/#REF!</f>
        <v>#REF!</v>
      </c>
      <c r="I96" s="71" t="e">
        <f>E96/#REF!</f>
        <v>#REF!</v>
      </c>
      <c r="J96" s="72">
        <f>E96/C96</f>
        <v>0.5504587155963303</v>
      </c>
      <c r="K96" s="72">
        <f>E96/D96</f>
        <v>0.5504587155963303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 customHeight="1">
      <c r="A97" s="68" t="s">
        <v>48</v>
      </c>
      <c r="B97" s="64"/>
      <c r="C97" s="6">
        <v>76.3</v>
      </c>
      <c r="D97" s="6">
        <v>76.3</v>
      </c>
      <c r="E97" s="6">
        <v>41.9</v>
      </c>
      <c r="F97" s="70"/>
      <c r="G97" s="71">
        <f>E97/C97</f>
        <v>0.5491480996068152</v>
      </c>
      <c r="H97" s="71" t="e">
        <f>E97/#REF!</f>
        <v>#REF!</v>
      </c>
      <c r="I97" s="71" t="e">
        <f>E97/#REF!</f>
        <v>#REF!</v>
      </c>
      <c r="J97" s="72">
        <f>E97/C97</f>
        <v>0.5491480996068152</v>
      </c>
      <c r="K97" s="72">
        <f>E97/D97</f>
        <v>0.5491480996068152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49</v>
      </c>
      <c r="B98" s="64"/>
      <c r="C98" s="6">
        <v>76.3</v>
      </c>
      <c r="D98" s="6">
        <v>76.3</v>
      </c>
      <c r="E98" s="6">
        <v>41.9</v>
      </c>
      <c r="F98" s="70"/>
      <c r="G98" s="71">
        <f>E98/C98</f>
        <v>0.5491480996068152</v>
      </c>
      <c r="H98" s="71" t="e">
        <f>E98/#REF!</f>
        <v>#REF!</v>
      </c>
      <c r="I98" s="71" t="e">
        <f>E98/#REF!</f>
        <v>#REF!</v>
      </c>
      <c r="J98" s="72">
        <f>E98/C98</f>
        <v>0.5491480996068152</v>
      </c>
      <c r="K98" s="72">
        <f>E98/D98</f>
        <v>0.5491480996068152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50</v>
      </c>
      <c r="B99" s="64"/>
      <c r="C99" s="6">
        <v>76.3</v>
      </c>
      <c r="D99" s="6">
        <v>76.3</v>
      </c>
      <c r="E99" s="6">
        <v>42</v>
      </c>
      <c r="F99" s="70"/>
      <c r="G99" s="71">
        <f>E99/C99</f>
        <v>0.5504587155963303</v>
      </c>
      <c r="H99" s="71" t="e">
        <f>E99/#REF!</f>
        <v>#REF!</v>
      </c>
      <c r="I99" s="71" t="e">
        <f>E99/#REF!</f>
        <v>#REF!</v>
      </c>
      <c r="J99" s="72">
        <f>E99/C99</f>
        <v>0.5504587155963303</v>
      </c>
      <c r="K99" s="72">
        <f>E99/D99</f>
        <v>0.5504587155963303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51</v>
      </c>
      <c r="B100" s="64"/>
      <c r="C100" s="6">
        <v>76.3</v>
      </c>
      <c r="D100" s="6">
        <v>76.3</v>
      </c>
      <c r="E100" s="6">
        <v>42</v>
      </c>
      <c r="F100" s="70"/>
      <c r="G100" s="71">
        <f>E100/C100</f>
        <v>0.5504587155963303</v>
      </c>
      <c r="H100" s="71" t="e">
        <f>E100/#REF!</f>
        <v>#REF!</v>
      </c>
      <c r="I100" s="71" t="e">
        <f>E100/#REF!</f>
        <v>#REF!</v>
      </c>
      <c r="J100" s="72">
        <f>E100/C100</f>
        <v>0.5504587155963303</v>
      </c>
      <c r="K100" s="72">
        <f>E100/D100</f>
        <v>0.5504587155963303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>
      <c r="A101" s="68" t="s">
        <v>52</v>
      </c>
      <c r="B101" s="64"/>
      <c r="C101" s="6">
        <v>76.3</v>
      </c>
      <c r="D101" s="6">
        <v>76.3</v>
      </c>
      <c r="E101" s="6">
        <v>42</v>
      </c>
      <c r="F101" s="70"/>
      <c r="G101" s="71">
        <f>E101/C101</f>
        <v>0.5504587155963303</v>
      </c>
      <c r="H101" s="71" t="e">
        <f>E101/#REF!</f>
        <v>#REF!</v>
      </c>
      <c r="I101" s="71" t="e">
        <f>E101/#REF!</f>
        <v>#REF!</v>
      </c>
      <c r="J101" s="72">
        <f>E101/C101</f>
        <v>0.5504587155963303</v>
      </c>
      <c r="K101" s="72">
        <f>E101/D101</f>
        <v>0.5504587155963303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53</v>
      </c>
      <c r="B102" s="64"/>
      <c r="C102" s="6">
        <v>76.3</v>
      </c>
      <c r="D102" s="6">
        <v>76.3</v>
      </c>
      <c r="E102" s="6">
        <v>42</v>
      </c>
      <c r="F102" s="70"/>
      <c r="G102" s="71">
        <f>E102/C102</f>
        <v>0.5504587155963303</v>
      </c>
      <c r="H102" s="71" t="e">
        <f>E102/#REF!</f>
        <v>#REF!</v>
      </c>
      <c r="I102" s="71" t="e">
        <f>E102/#REF!</f>
        <v>#REF!</v>
      </c>
      <c r="J102" s="72">
        <f>E102/C102</f>
        <v>0.5504587155963303</v>
      </c>
      <c r="K102" s="72">
        <f>E102/D102</f>
        <v>0.5504587155963303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11" s="9" customFormat="1" ht="12.75">
      <c r="A103" s="68" t="s">
        <v>54</v>
      </c>
      <c r="B103" s="64"/>
      <c r="C103" s="6">
        <v>76.3</v>
      </c>
      <c r="D103" s="6">
        <v>76.3</v>
      </c>
      <c r="E103" s="6">
        <v>41.9</v>
      </c>
      <c r="F103" s="70"/>
      <c r="G103" s="71">
        <f>E103/C103</f>
        <v>0.5491480996068152</v>
      </c>
      <c r="H103" s="71" t="e">
        <f>E103/#REF!</f>
        <v>#REF!</v>
      </c>
      <c r="I103" s="71" t="e">
        <f>E103/#REF!</f>
        <v>#REF!</v>
      </c>
      <c r="J103" s="72">
        <f>E103/C103</f>
        <v>0.5491480996068152</v>
      </c>
      <c r="K103" s="72">
        <f>E103/D103</f>
        <v>0.5491480996068152</v>
      </c>
    </row>
    <row r="104" spans="1:11" s="9" customFormat="1" ht="12.75" customHeight="1">
      <c r="A104" s="68" t="s">
        <v>55</v>
      </c>
      <c r="B104" s="64"/>
      <c r="C104" s="29">
        <v>381.5</v>
      </c>
      <c r="D104" s="29">
        <v>381.5</v>
      </c>
      <c r="E104" s="29">
        <v>209.8</v>
      </c>
      <c r="F104" s="70"/>
      <c r="G104" s="71">
        <f>E104/C104</f>
        <v>0.5499344692005242</v>
      </c>
      <c r="H104" s="5"/>
      <c r="I104" s="5"/>
      <c r="J104" s="72">
        <f>E104/C104</f>
        <v>0.5499344692005242</v>
      </c>
      <c r="K104" s="72">
        <f>E104/D104</f>
        <v>0.5499344692005242</v>
      </c>
    </row>
    <row r="105" spans="1:11" s="9" customFormat="1" ht="12.75" customHeight="1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6576.7</v>
      </c>
      <c r="E105" s="12">
        <f>E106+E107+E108+E109+E110+E111+E112+E113+E114</f>
        <v>3387.7999999999997</v>
      </c>
      <c r="F105" s="12">
        <f>F106+F107+F108+F109+F110+F111+F112+F113+F114</f>
        <v>0</v>
      </c>
      <c r="G105" s="5">
        <f>E105/C105</f>
        <v>0.5720026339338478</v>
      </c>
      <c r="H105" s="16"/>
      <c r="I105" s="16"/>
      <c r="J105" s="15">
        <f>E105/C105</f>
        <v>0.5720026339338478</v>
      </c>
      <c r="K105" s="16">
        <f>E105/D105</f>
        <v>0.5151215655267839</v>
      </c>
    </row>
    <row r="106" spans="1:11" s="9" customFormat="1" ht="12.75">
      <c r="A106" s="68" t="s">
        <v>47</v>
      </c>
      <c r="B106" s="74"/>
      <c r="C106" s="74">
        <v>12.5</v>
      </c>
      <c r="D106" s="75">
        <v>173.9</v>
      </c>
      <c r="E106" s="73">
        <v>11.6</v>
      </c>
      <c r="F106" s="73"/>
      <c r="G106" s="71"/>
      <c r="H106" s="5"/>
      <c r="I106" s="5"/>
      <c r="J106" s="72">
        <f>E106/C106</f>
        <v>0.9279999999999999</v>
      </c>
      <c r="K106" s="72">
        <f>E106/D106</f>
        <v>0.06670500287521564</v>
      </c>
    </row>
    <row r="107" spans="1:11" s="9" customFormat="1" ht="12.75">
      <c r="A107" s="68" t="s">
        <v>48</v>
      </c>
      <c r="B107" s="74"/>
      <c r="C107" s="74">
        <v>1289.9</v>
      </c>
      <c r="D107" s="75">
        <v>1294.3</v>
      </c>
      <c r="E107" s="73">
        <v>436.5</v>
      </c>
      <c r="F107" s="73"/>
      <c r="G107" s="71"/>
      <c r="H107" s="5"/>
      <c r="I107" s="5"/>
      <c r="J107" s="72">
        <f>E107/C107</f>
        <v>0.3383983254515854</v>
      </c>
      <c r="K107" s="72">
        <f>E107/D107</f>
        <v>0.3372479332457699</v>
      </c>
    </row>
    <row r="108" spans="1:11" s="9" customFormat="1" ht="12.75">
      <c r="A108" s="68" t="s">
        <v>49</v>
      </c>
      <c r="B108" s="74"/>
      <c r="C108" s="75">
        <v>12.5</v>
      </c>
      <c r="D108" s="75">
        <v>68.1</v>
      </c>
      <c r="E108" s="73">
        <v>33.9</v>
      </c>
      <c r="F108" s="73"/>
      <c r="G108" s="71"/>
      <c r="H108" s="5"/>
      <c r="I108" s="5"/>
      <c r="J108" s="72" t="s">
        <v>16</v>
      </c>
      <c r="K108" s="72">
        <f>E108/D108</f>
        <v>0.49779735682819387</v>
      </c>
    </row>
    <row r="109" spans="1:11" s="9" customFormat="1" ht="12.75">
      <c r="A109" s="68" t="s">
        <v>50</v>
      </c>
      <c r="B109" s="74"/>
      <c r="C109" s="74">
        <v>12.5</v>
      </c>
      <c r="D109" s="75">
        <v>12.5</v>
      </c>
      <c r="E109" s="73">
        <v>6.2</v>
      </c>
      <c r="F109" s="73"/>
      <c r="G109" s="71"/>
      <c r="H109" s="5"/>
      <c r="I109" s="5"/>
      <c r="J109" s="72">
        <f>E109/C109</f>
        <v>0.496</v>
      </c>
      <c r="K109" s="72">
        <f>E109/D109</f>
        <v>0.496</v>
      </c>
    </row>
    <row r="110" spans="1:11" s="9" customFormat="1" ht="12.75">
      <c r="A110" s="68" t="s">
        <v>51</v>
      </c>
      <c r="B110" s="74"/>
      <c r="C110" s="74">
        <v>1370.4</v>
      </c>
      <c r="D110" s="75">
        <v>1438.1</v>
      </c>
      <c r="E110" s="73">
        <v>752.9</v>
      </c>
      <c r="F110" s="73"/>
      <c r="G110" s="71"/>
      <c r="H110" s="30"/>
      <c r="I110" s="30"/>
      <c r="J110" s="72">
        <f>E110/C110</f>
        <v>0.5494016345592527</v>
      </c>
      <c r="K110" s="72">
        <f>E110/D110</f>
        <v>0.5235380015297962</v>
      </c>
    </row>
    <row r="111" spans="1:11" s="9" customFormat="1" ht="12.75">
      <c r="A111" s="68" t="s">
        <v>52</v>
      </c>
      <c r="B111" s="74"/>
      <c r="C111" s="74">
        <v>1388</v>
      </c>
      <c r="D111" s="75">
        <v>1749.3</v>
      </c>
      <c r="E111" s="73">
        <v>923.1</v>
      </c>
      <c r="F111" s="73"/>
      <c r="G111" s="71"/>
      <c r="H111" s="5"/>
      <c r="I111" s="5"/>
      <c r="J111" s="72">
        <f>E111/C111</f>
        <v>0.6650576368876081</v>
      </c>
      <c r="K111" s="72">
        <f>E111/D111</f>
        <v>0.5276967930029155</v>
      </c>
    </row>
    <row r="112" spans="1:11" s="9" customFormat="1" ht="12.75">
      <c r="A112" s="68" t="s">
        <v>53</v>
      </c>
      <c r="B112" s="74"/>
      <c r="C112" s="74">
        <v>507.2</v>
      </c>
      <c r="D112" s="75">
        <v>507.2</v>
      </c>
      <c r="E112" s="73">
        <v>6.2</v>
      </c>
      <c r="F112" s="73"/>
      <c r="G112" s="71"/>
      <c r="H112" s="5"/>
      <c r="I112" s="5"/>
      <c r="J112" s="72">
        <f>E112/C112</f>
        <v>0.01222397476340694</v>
      </c>
      <c r="K112" s="72">
        <f>E112/D112</f>
        <v>0.01222397476340694</v>
      </c>
    </row>
    <row r="113" spans="1:11" s="9" customFormat="1" ht="12.75">
      <c r="A113" s="68" t="s">
        <v>54</v>
      </c>
      <c r="B113" s="74"/>
      <c r="C113" s="74">
        <v>1329.7</v>
      </c>
      <c r="D113" s="75">
        <v>1333.3</v>
      </c>
      <c r="E113" s="73">
        <v>1217.4</v>
      </c>
      <c r="F113" s="73"/>
      <c r="G113" s="71"/>
      <c r="H113" s="5"/>
      <c r="I113" s="5"/>
      <c r="J113" s="72">
        <f>E113/C113</f>
        <v>0.9155448597427992</v>
      </c>
      <c r="K113" s="72">
        <f>E113/D113</f>
        <v>0.9130728268206706</v>
      </c>
    </row>
    <row r="114" spans="1:11" s="9" customFormat="1" ht="12.75">
      <c r="A114" s="68" t="s">
        <v>55</v>
      </c>
      <c r="B114" s="74"/>
      <c r="C114" s="74"/>
      <c r="D114" s="75"/>
      <c r="E114" s="73"/>
      <c r="F114" s="70"/>
      <c r="G114" s="71"/>
      <c r="H114" s="5"/>
      <c r="I114" s="5"/>
      <c r="J114" s="72"/>
      <c r="K114" s="72"/>
    </row>
    <row r="115" spans="1:11" s="9" customFormat="1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0" ref="D115:I115">D116+D117+D118+D119+D120+D121+D122+D123+D124</f>
        <v>117.3</v>
      </c>
      <c r="E115" s="97">
        <f t="shared" si="0"/>
        <v>37.5</v>
      </c>
      <c r="F115" s="97">
        <f t="shared" si="0"/>
        <v>0</v>
      </c>
      <c r="G115" s="97">
        <f t="shared" si="0"/>
        <v>0</v>
      </c>
      <c r="H115" s="97">
        <f t="shared" si="0"/>
        <v>0</v>
      </c>
      <c r="I115" s="97">
        <f t="shared" si="0"/>
        <v>0</v>
      </c>
      <c r="J115" s="15"/>
      <c r="K115" s="15">
        <f>E115/D115</f>
        <v>0.319693094629156</v>
      </c>
    </row>
    <row r="116" spans="1:249" ht="12.75">
      <c r="A116" s="68" t="s">
        <v>47</v>
      </c>
      <c r="B116" s="74"/>
      <c r="C116" s="74"/>
      <c r="D116" s="75">
        <v>37.5</v>
      </c>
      <c r="E116" s="73">
        <v>37.5</v>
      </c>
      <c r="F116" s="70"/>
      <c r="G116" s="71"/>
      <c r="H116" s="5"/>
      <c r="I116" s="5"/>
      <c r="J116" s="72"/>
      <c r="K116" s="72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/>
      <c r="E117" s="73"/>
      <c r="F117" s="70"/>
      <c r="G117" s="71"/>
      <c r="H117" s="5"/>
      <c r="I117" s="5"/>
      <c r="J117" s="72"/>
      <c r="K117" s="7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/>
      <c r="E119" s="73"/>
      <c r="F119" s="70"/>
      <c r="G119" s="71"/>
      <c r="H119" s="5"/>
      <c r="I119" s="5"/>
      <c r="J119" s="72"/>
      <c r="K119" s="7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51</v>
      </c>
      <c r="B120" s="74"/>
      <c r="C120" s="74"/>
      <c r="D120" s="75"/>
      <c r="E120" s="73"/>
      <c r="F120" s="70"/>
      <c r="G120" s="71"/>
      <c r="H120" s="5"/>
      <c r="I120" s="5"/>
      <c r="J120" s="72"/>
      <c r="K120" s="7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79.8</v>
      </c>
      <c r="E121" s="73"/>
      <c r="F121" s="70"/>
      <c r="G121" s="71"/>
      <c r="H121" s="5"/>
      <c r="I121" s="5"/>
      <c r="J121" s="72"/>
      <c r="K121" s="72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/>
      <c r="E123" s="73"/>
      <c r="F123" s="70"/>
      <c r="G123" s="71"/>
      <c r="H123" s="5"/>
      <c r="I123" s="5"/>
      <c r="J123" s="72"/>
      <c r="K123" s="7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/>
      <c r="E124" s="73"/>
      <c r="F124" s="70"/>
      <c r="G124" s="71"/>
      <c r="H124" s="5"/>
      <c r="I124" s="5"/>
      <c r="J124" s="72"/>
      <c r="K124" s="7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" ref="D125:I125">D126+D127+D128+D129+D130+D131+D132+D133+D134</f>
        <v>146.1</v>
      </c>
      <c r="E125" s="97">
        <f t="shared" si="1"/>
        <v>225.9</v>
      </c>
      <c r="F125" s="97">
        <f t="shared" si="1"/>
        <v>0</v>
      </c>
      <c r="G125" s="97">
        <f t="shared" si="1"/>
        <v>0</v>
      </c>
      <c r="H125" s="97">
        <f t="shared" si="1"/>
        <v>0</v>
      </c>
      <c r="I125" s="97">
        <f t="shared" si="1"/>
        <v>0</v>
      </c>
      <c r="J125" s="15"/>
      <c r="K125" s="15">
        <f>E125/D125</f>
        <v>1.5462012320328542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44.5</v>
      </c>
      <c r="E126" s="73">
        <v>44.5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/>
      <c r="E127" s="73"/>
      <c r="F127" s="70"/>
      <c r="G127" s="71"/>
      <c r="H127" s="5"/>
      <c r="I127" s="5"/>
      <c r="J127" s="72"/>
      <c r="K127" s="7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 customHeight="1" hidden="1">
      <c r="A128" s="68" t="s">
        <v>49</v>
      </c>
      <c r="B128" s="74"/>
      <c r="C128" s="74"/>
      <c r="D128" s="75"/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/>
      <c r="E129" s="73"/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/>
      <c r="E130" s="73"/>
      <c r="F130" s="70"/>
      <c r="G130" s="71"/>
      <c r="H130" s="5"/>
      <c r="I130" s="5"/>
      <c r="J130" s="72"/>
      <c r="K130" s="7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101.6</v>
      </c>
      <c r="E131" s="73">
        <v>181.4</v>
      </c>
      <c r="F131" s="70"/>
      <c r="G131" s="71"/>
      <c r="H131" s="5"/>
      <c r="I131" s="5"/>
      <c r="J131" s="72"/>
      <c r="K131" s="72">
        <f>E131/D131</f>
        <v>1.785433070866142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/>
      <c r="E133" s="73"/>
      <c r="F133" s="70"/>
      <c r="G133" s="71"/>
      <c r="H133" s="5"/>
      <c r="I133" s="5"/>
      <c r="J133" s="72"/>
      <c r="K133" s="7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/>
      <c r="E134" s="73"/>
      <c r="F134" s="70"/>
      <c r="G134" s="71"/>
      <c r="H134" s="5"/>
      <c r="I134" s="5"/>
      <c r="J134" s="72"/>
      <c r="K134" s="7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2" t="s">
        <v>62</v>
      </c>
      <c r="B135" s="113"/>
      <c r="C135" s="12">
        <f>C136+C137+C138+C139+C140+C141+C142+C143+C144</f>
        <v>26718.5</v>
      </c>
      <c r="D135" s="12">
        <f>D136+D137+D138+D139+D140+D141+D142+D143+D144</f>
        <v>27635.900000000005</v>
      </c>
      <c r="E135" s="12">
        <f>E136+E137+E138+E139+E140+E141+E142+E143+E144</f>
        <v>12605.9</v>
      </c>
      <c r="F135" s="12">
        <f>F136+F137+F138+F139+F140+F141+F142+F143+F144</f>
        <v>0</v>
      </c>
      <c r="G135" s="30">
        <f>E135/C135</f>
        <v>0.4718041806239123</v>
      </c>
      <c r="H135" s="5" t="e">
        <f>E135/#REF!</f>
        <v>#REF!</v>
      </c>
      <c r="I135" s="5" t="e">
        <f>E135/#REF!</f>
        <v>#REF!</v>
      </c>
      <c r="J135" s="15">
        <f>E135/C135</f>
        <v>0.4718041806239123</v>
      </c>
      <c r="K135" s="16">
        <f>E135/D135</f>
        <v>0.4561421918591396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3814.1000000000004</v>
      </c>
      <c r="E136" s="4">
        <f>E96+E86+E106+E116+E126</f>
        <v>1789.5</v>
      </c>
      <c r="F136" s="4">
        <f>F96+F86+F106+F116+F126</f>
        <v>0</v>
      </c>
      <c r="G136" s="4">
        <f>G96+G86+G106+G116+G126</f>
        <v>0.5504587155963303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0.5011622370963676</v>
      </c>
      <c r="K136" s="16">
        <f>E136/D136</f>
        <v>0.4691801473479982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2860.8999999999996</v>
      </c>
      <c r="E137" s="4">
        <f>E97+E87+E107+E117+E127</f>
        <v>1186.3</v>
      </c>
      <c r="F137" s="4">
        <f>F97+F87+F107+F117+F127</f>
        <v>0</v>
      </c>
      <c r="G137" s="4">
        <f>G97+G87+G107+G117+G127</f>
        <v>0.5491480996068152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0.41529844214948364</v>
      </c>
      <c r="K137" s="16">
        <f>E137/D137</f>
        <v>0.41465972246495864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3658.4</v>
      </c>
      <c r="E138" s="4">
        <f>E98+E88+E108+E118+E128</f>
        <v>1188.6000000000001</v>
      </c>
      <c r="F138" s="4">
        <f>F98+F88+F108+F118+F128</f>
        <v>0</v>
      </c>
      <c r="G138" s="4">
        <f>G98+G88+G108+G118+G128</f>
        <v>0.5491480996068152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0.3299100699455979</v>
      </c>
      <c r="K138" s="16">
        <f>E138/D138</f>
        <v>0.3248961294554997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2174.7000000000003</v>
      </c>
      <c r="E139" s="4">
        <f>E99+E89+E109+E119+E129</f>
        <v>1039</v>
      </c>
      <c r="F139" s="4">
        <f>F99+F89+F109+F119+F129</f>
        <v>0</v>
      </c>
      <c r="G139" s="4">
        <f>G99+G89+G109+G119+G129</f>
        <v>0.5504587155963303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0.47776704832850503</v>
      </c>
      <c r="K139" s="16">
        <f>E139/D139</f>
        <v>0.47776704832850503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3310</v>
      </c>
      <c r="E140" s="4">
        <f>E100+E90+E110+E120+E130</f>
        <v>1647.8</v>
      </c>
      <c r="F140" s="4">
        <f>F100+F90+F110+F120+F130</f>
        <v>0</v>
      </c>
      <c r="G140" s="4">
        <f>G100+G90+G110+G120+G130</f>
        <v>0.5504587155963303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0.5082194738303056</v>
      </c>
      <c r="K140" s="16">
        <f>E140/D140</f>
        <v>0.49782477341389725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4321.500000000001</v>
      </c>
      <c r="E141" s="4">
        <f>E101+E91+E111+E121+E131</f>
        <v>2245.9</v>
      </c>
      <c r="F141" s="4">
        <f>F101+F91+F111+F121+F131</f>
        <v>0</v>
      </c>
      <c r="G141" s="4">
        <f>G101+G91+G111+G121+G131</f>
        <v>0.5504587155963303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0.5943421191912777</v>
      </c>
      <c r="K141" s="16">
        <f>E141/D141</f>
        <v>0.519703806548652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930.9000000000001</v>
      </c>
      <c r="F142" s="4">
        <f>F102+F92+F112+F122+F132</f>
        <v>0</v>
      </c>
      <c r="G142" s="4">
        <f>G102+G92+G112+G122+G132</f>
        <v>0.5504587155963303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0.2761577026906761</v>
      </c>
      <c r="K142" s="16">
        <f>E142/D142</f>
        <v>0.2761577026906761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3743.9000000000005</v>
      </c>
      <c r="E143" s="4">
        <f>E103+E93+E113+E123+E133</f>
        <v>2368.1000000000004</v>
      </c>
      <c r="F143" s="4">
        <f>F103+F93+F113+F123+F133</f>
        <v>0</v>
      </c>
      <c r="G143" s="4">
        <f>G103+G93+G113+G123+G133</f>
        <v>0.5491480996068152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0.6331310322701388</v>
      </c>
      <c r="K143" s="16">
        <f>E143/D143</f>
        <v>0.6325222361708379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381.5</v>
      </c>
      <c r="E144" s="4">
        <f>E104+E94+E114+E124+E134</f>
        <v>209.8</v>
      </c>
      <c r="F144" s="4">
        <f>F104+F94+F114+F124+F134</f>
        <v>0</v>
      </c>
      <c r="G144" s="4">
        <f>G104+G94+G114+G124+G134</f>
        <v>0.5499344692005242</v>
      </c>
      <c r="H144" s="4">
        <f>H104+H94+H114+H124+H134</f>
        <v>0</v>
      </c>
      <c r="I144" s="4">
        <f>I104+I94+I114+I124+I134</f>
        <v>0</v>
      </c>
      <c r="J144" s="15">
        <f>E144/C144</f>
        <v>0.5499344692005242</v>
      </c>
      <c r="K144" s="16">
        <f>E144/D144</f>
        <v>0.5499344692005242</v>
      </c>
    </row>
    <row r="145" spans="1:11" ht="16.5">
      <c r="A145" s="114" t="s">
        <v>40</v>
      </c>
      <c r="B145" s="115"/>
      <c r="C145" s="17">
        <f>C135+C75</f>
        <v>64431.00000000001</v>
      </c>
      <c r="D145" s="17">
        <f>D135+D75</f>
        <v>64159.70000000001</v>
      </c>
      <c r="E145" s="17">
        <f>E135+E75</f>
        <v>27338.199999999997</v>
      </c>
      <c r="F145" s="85">
        <f>F135+F75</f>
        <v>0</v>
      </c>
      <c r="G145" s="18">
        <f>E145/C145</f>
        <v>0.42430196644472373</v>
      </c>
      <c r="H145" s="18" t="e">
        <f>E145/#REF!</f>
        <v>#REF!</v>
      </c>
      <c r="I145" s="18" t="e">
        <f>E145/#REF!</f>
        <v>#REF!</v>
      </c>
      <c r="J145" s="87">
        <f>E145/C145</f>
        <v>0.42430196644472373</v>
      </c>
      <c r="K145" s="53">
        <f>E145/D145</f>
        <v>0.4260961319956295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6179.6</v>
      </c>
      <c r="E146" s="24">
        <f>E76+E136</f>
        <v>2630.9</v>
      </c>
      <c r="F146" s="86">
        <f>F76+F136</f>
        <v>0</v>
      </c>
      <c r="G146" s="52">
        <f>E146/C146</f>
        <v>0.42618091103479555</v>
      </c>
      <c r="H146" s="52" t="e">
        <f>E146/#REF!</f>
        <v>#REF!</v>
      </c>
      <c r="I146" s="52" t="e">
        <f>E146/#REF!</f>
        <v>#REF!</v>
      </c>
      <c r="J146" s="94">
        <f>E146/C146</f>
        <v>0.42618091103479555</v>
      </c>
      <c r="K146" s="95">
        <f>E146/D146</f>
        <v>0.425739530066671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4269.9</v>
      </c>
      <c r="E147" s="24">
        <f>E77+E137</f>
        <v>1752.3</v>
      </c>
      <c r="F147" s="86">
        <f>F77+F137</f>
        <v>0</v>
      </c>
      <c r="G147" s="52">
        <f>E147/C147</f>
        <v>0.4108076427148048</v>
      </c>
      <c r="H147" s="52" t="e">
        <f>E147/#REF!</f>
        <v>#REF!</v>
      </c>
      <c r="I147" s="52" t="e">
        <f>E147/#REF!</f>
        <v>#REF!</v>
      </c>
      <c r="J147" s="94">
        <f>E147/C147</f>
        <v>0.4108076427148048</v>
      </c>
      <c r="K147" s="95">
        <f>E147/D147</f>
        <v>0.4103843181339142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5573.200000000001</v>
      </c>
      <c r="E148" s="24">
        <f>E78+E138</f>
        <v>1834.4</v>
      </c>
      <c r="F148" s="86">
        <f>F78+F138</f>
        <v>0</v>
      </c>
      <c r="G148" s="52">
        <f>E148/C148</f>
        <v>0.32170603812630433</v>
      </c>
      <c r="H148" s="52" t="e">
        <f>E148/#REF!</f>
        <v>#REF!</v>
      </c>
      <c r="I148" s="52" t="e">
        <f>E148/#REF!</f>
        <v>#REF!</v>
      </c>
      <c r="J148" s="94">
        <f>E148/C148</f>
        <v>0.32170603812630433</v>
      </c>
      <c r="K148" s="95">
        <f>E148/D148</f>
        <v>0.3291466303021603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5002.400000000001</v>
      </c>
      <c r="E149" s="24">
        <f>E79+E139</f>
        <v>2057.6</v>
      </c>
      <c r="F149" s="86">
        <f>F79+F139</f>
        <v>0</v>
      </c>
      <c r="G149" s="52">
        <f>E149/C149</f>
        <v>0.41132256516871896</v>
      </c>
      <c r="H149" s="52" t="e">
        <f>E149/#REF!</f>
        <v>#REF!</v>
      </c>
      <c r="I149" s="52" t="e">
        <f>E149/#REF!</f>
        <v>#REF!</v>
      </c>
      <c r="J149" s="94">
        <f>E149/C149</f>
        <v>0.41132256516871896</v>
      </c>
      <c r="K149" s="95">
        <f>E149/D149</f>
        <v>0.41132256516871896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4734.1</v>
      </c>
      <c r="E150" s="24">
        <f>E80+E140</f>
        <v>2142.2</v>
      </c>
      <c r="F150" s="86">
        <f>F80+F140</f>
        <v>0</v>
      </c>
      <c r="G150" s="52">
        <f>E150/C150</f>
        <v>0.4590690896622664</v>
      </c>
      <c r="H150" s="52" t="e">
        <f>E150/#REF!</f>
        <v>#REF!</v>
      </c>
      <c r="I150" s="52" t="e">
        <f>E150/#REF!</f>
        <v>#REF!</v>
      </c>
      <c r="J150" s="94">
        <f>E150/C150</f>
        <v>0.4590690896622664</v>
      </c>
      <c r="K150" s="95">
        <f>E150/D150</f>
        <v>0.4525041718594875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7272.600000000001</v>
      </c>
      <c r="E151" s="24">
        <f>E81+E141</f>
        <v>3552.8999999999996</v>
      </c>
      <c r="F151" s="86">
        <f>F81+F141</f>
        <v>0</v>
      </c>
      <c r="G151" s="52">
        <f>E151/C151</f>
        <v>0.5073976750164233</v>
      </c>
      <c r="H151" s="52" t="e">
        <f>E151/#REF!</f>
        <v>#REF!</v>
      </c>
      <c r="I151" s="52" t="e">
        <f>E151/#REF!</f>
        <v>#REF!</v>
      </c>
      <c r="J151" s="94">
        <f>E151/C151</f>
        <v>0.5073976750164233</v>
      </c>
      <c r="K151" s="95">
        <f>E151/D151</f>
        <v>0.4885322993152379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1560</v>
      </c>
      <c r="F152" s="86">
        <f>F82+F142</f>
        <v>0</v>
      </c>
      <c r="G152" s="52">
        <f>E152/C152</f>
        <v>0.30775907987926376</v>
      </c>
      <c r="H152" s="52" t="e">
        <f>E152/#REF!</f>
        <v>#REF!</v>
      </c>
      <c r="I152" s="52" t="e">
        <f>E152/#REF!</f>
        <v>#REF!</v>
      </c>
      <c r="J152" s="94">
        <f>E152/C152</f>
        <v>0.30775907987926376</v>
      </c>
      <c r="K152" s="95">
        <f>E152/D152</f>
        <v>0.3234434285003421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6026.700000000001</v>
      </c>
      <c r="E153" s="24">
        <f>E83+E143</f>
        <v>3180.5000000000005</v>
      </c>
      <c r="F153" s="86">
        <f>F83+F143</f>
        <v>0</v>
      </c>
      <c r="G153" s="52">
        <f>E153/C153</f>
        <v>0.5070788559038296</v>
      </c>
      <c r="H153" s="52" t="e">
        <f>E153/#REF!</f>
        <v>#REF!</v>
      </c>
      <c r="I153" s="52" t="e">
        <f>E153/#REF!</f>
        <v>#REF!</v>
      </c>
      <c r="J153" s="94">
        <f>E153/C153</f>
        <v>0.5070788559038296</v>
      </c>
      <c r="K153" s="95">
        <f>E153/D153</f>
        <v>0.5277349129706141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20278.100000000006</v>
      </c>
      <c r="E154" s="24">
        <f>E84+E144</f>
        <v>8627.4</v>
      </c>
      <c r="F154" s="24">
        <f>F84+F144</f>
        <v>0</v>
      </c>
      <c r="G154" s="52">
        <f>E154/C154</f>
        <v>0.42545406127793023</v>
      </c>
      <c r="H154" s="52" t="e">
        <f>E154/#REF!</f>
        <v>#REF!</v>
      </c>
      <c r="I154" s="52" t="e">
        <f>E154/#REF!</f>
        <v>#REF!</v>
      </c>
      <c r="J154" s="94">
        <f>E154/C154</f>
        <v>0.42545406127793023</v>
      </c>
      <c r="K154" s="95">
        <f>E154/D154</f>
        <v>0.42545406127793023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:F1"/>
    <mergeCell ref="A2:F2"/>
    <mergeCell ref="A65:B65"/>
    <mergeCell ref="A74:B74"/>
    <mergeCell ref="A75:B75"/>
    <mergeCell ref="A135:B135"/>
    <mergeCell ref="A145:B145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2017-07-24T06:16:31Z</dcterms:modified>
  <cp:category/>
  <cp:version/>
  <cp:contentType/>
  <cp:contentStatus/>
</cp:coreProperties>
</file>