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<sst xmlns="http://schemas.openxmlformats.org/spreadsheetml/2006/main" count="320" uniqueCount="131">
  <si>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</si>
  <si>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</si>
  <si>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</si>
  <si>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</si>
  <si>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</si>
  <si>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</si>
  <si>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</si>
  <si>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</si>
  <si>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</si>
  <si>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</si>
  <si>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</si>
  <si>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</si>
  <si>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</si>
  <si>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</si>
  <si>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</si>
  <si>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</si>
  <si>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</si>
  <si>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</si>
  <si>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</si>
  <si>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</si>
  <si>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</si>
  <si>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</si>
  <si>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</si>
  <si>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</si>
  <si>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</si>
  <si>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</si>
  <si>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</si>
  <si>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</si>
  <si>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</si>
  <si>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</si>
  <si>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</si>
  <si>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</si>
  <si>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</si>
  <si>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</si>
  <si>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</si>
  <si>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</si>
  <si>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</si>
  <si>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</si>
  <si>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</si>
  <si>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</si>
  <si>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</si>
  <si>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</si>
  <si>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</si>
  <si>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</si>
  <si>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</si>
  <si>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</si>
  <si>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</si>
  <si>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</si>
  <si>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</si>
  <si>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</si>
  <si>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</si>
  <si>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</si>
  <si>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</si>
  <si>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</si>
  <si>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</si>
  <si>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</si>
  <si>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</si>
  <si>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</si>
  <si>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</si>
  <si>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</si>
  <si>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</si>
  <si>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</si>
  <si>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</si>
  <si>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</si>
  <si>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</si>
  <si>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</si>
  <si>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</si>
  <si>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</si>
  <si>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</si>
  <si>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</si>
  <si>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</si>
  <si>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</si>
  <si>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</si>
  <si>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</si>
  <si>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</si>
  <si>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</si>
  <si>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</si>
  <si>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</si>
  <si>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</si>
  <si>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</si>
  <si>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</si>
  <si>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</si>
  <si>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</si>
  <si>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</si>
  <si>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</si>
  <si>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</si>
  <si>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</si>
  <si>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</si>
  <si>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</si>
  <si>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</si>
  <si>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</si>
  <si>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</si>
  <si>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</si>
  <si>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</si>
  <si>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</si>
  <si>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</si>
  <si>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</si>
  <si>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</si>
  <si>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</si>
  <si>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</si>
  <si>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</si>
  <si>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</si>
  <si>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</si>
  <si>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</si>
  <si>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</si>
  <si>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</si>
  <si>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</si>
  <si>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на 1 февраля 2019 года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</si>
  <si>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</si>
  <si>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</si>
  <si>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исполнено на 1февраля</t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</si>
  <si>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</si>
  <si>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</si>
  <si>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</si>
  <si>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</si>
  <si>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</si>
  <si>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</si>
  <si>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</si>
  <si>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</si>
  <si>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исполнено на 1 февраля</t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</si>
  <si>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</si>
  <si>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</si>
  <si>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</si>
  <si>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</si>
  <si>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</si>
  <si>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2 18 60010 05 0000 150</t>
  </si>
  <si>
    <t>об исполнении бюджетов поселений на 1 февраля 2019 г.</t>
  </si>
  <si>
    <t>план на 2019 г</t>
  </si>
  <si>
    <t>уточненный план на 2019 г</t>
  </si>
  <si>
    <t>на 1 февраля</t>
  </si>
  <si>
    <t>001 113 02 995 13 0000 130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</si>
</sst>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0"/>
  <sheetViews>
    <sheetView zoomScaleSheetLayoutView="100" zoomScalePageLayoutView="0" workbookViewId="0" topLeftCell="A33">
      <selection activeCell="E46" sqref="E45:E46"/>
    </sheetView>
  </sheetViews>
  <sheetFormatPr defaultColWidth="9.00390625" defaultRowHeight="12.75" outlineLevelRow="1" outlineLevelCol="1"/>
  <cols>
    <col min="1" max="1" width="28.875" style="45" customWidth="1"/>
    <col min="2" max="2" width="29.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249" width="9.125" style="45" customWidth="1"/>
    <col min="250" max="250" width="28.875" style="45" customWidth="1"/>
    <col min="251" max="251" width="29.625" style="45" customWidth="1"/>
    <col min="252" max="252" width="11.375" style="45" customWidth="1"/>
    <col min="253" max="16384" width="15.00390625" style="45" customWidth="1"/>
  </cols>
  <sheetData>
    <row r="1" spans="1:7" ht="17.25" customHeight="1">
      <c r="A1" s="98" t="s">
        <v>0</v>
      </c>
      <c r="B1" s="98"/>
      <c r="C1" s="98"/>
      <c r="D1" s="98"/>
      <c r="E1" s="98"/>
      <c r="F1" s="98"/>
      <c r="G1" s="98"/>
    </row>
    <row r="2" spans="1:7" ht="15.75">
      <c r="A2" s="98" t="s">
        <v>1</v>
      </c>
      <c r="B2" s="98"/>
      <c r="C2" s="98"/>
      <c r="D2" s="98"/>
      <c r="E2" s="98"/>
      <c r="F2" s="98"/>
      <c r="G2" s="98"/>
    </row>
    <row r="3" spans="1:7" ht="15.75">
      <c r="A3" s="98" t="s">
        <v>107</v>
      </c>
      <c r="B3" s="98"/>
      <c r="C3" s="98"/>
      <c r="D3" s="98"/>
      <c r="E3" s="98"/>
      <c r="F3" s="98"/>
      <c r="G3" s="98"/>
    </row>
    <row r="4" spans="1:7" ht="87" customHeight="1">
      <c r="A4" s="35" t="s">
        <v>2</v>
      </c>
      <c r="B4" s="36" t="s">
        <v>3</v>
      </c>
      <c r="C4" s="37" t="s">
        <v>108</v>
      </c>
      <c r="D4" s="38" t="s">
        <v>109</v>
      </c>
      <c r="E4" s="38" t="s">
        <v>110</v>
      </c>
      <c r="F4" s="38" t="s">
        <v>58</v>
      </c>
      <c r="G4" s="38" t="s">
        <v>64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148690.8</v>
      </c>
      <c r="E5" s="78">
        <v>7406.9</v>
      </c>
      <c r="F5" s="89">
        <f>E5/C5</f>
        <v>0.049814110893209265</v>
      </c>
      <c r="G5" s="89">
        <f>E5/D5</f>
        <v>0.049814110893209265</v>
      </c>
    </row>
    <row r="6" spans="1:7" ht="15.75" outlineLevel="1">
      <c r="A6" s="39" t="s">
        <v>74</v>
      </c>
      <c r="B6" s="44" t="s">
        <v>75</v>
      </c>
      <c r="C6" s="78">
        <v>10431.2</v>
      </c>
      <c r="D6" s="78">
        <v>10431.2</v>
      </c>
      <c r="E6" s="78">
        <v>1078.6</v>
      </c>
      <c r="F6" s="89">
        <f>E6/C6</f>
        <v>0.10340133445816395</v>
      </c>
      <c r="G6" s="89">
        <f>E6/D6</f>
        <v>0.10340133445816395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3916</v>
      </c>
      <c r="E7" s="78">
        <v>1103.2</v>
      </c>
      <c r="F7" s="89">
        <f>E7/C7</f>
        <v>0.28171603677221657</v>
      </c>
      <c r="G7" s="89">
        <f>E7/D7</f>
        <v>0.28171603677221657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17</v>
      </c>
      <c r="E8" s="78"/>
      <c r="F8" s="89">
        <f>E8/C8</f>
        <v>0</v>
      </c>
      <c r="G8" s="89">
        <f>E8/D8</f>
        <v>0</v>
      </c>
    </row>
    <row r="9" spans="1:7" ht="47.25" outlineLevel="1">
      <c r="A9" s="39" t="s">
        <v>105</v>
      </c>
      <c r="B9" s="44" t="s">
        <v>106</v>
      </c>
      <c r="C9" s="78">
        <v>100.5</v>
      </c>
      <c r="D9" s="78">
        <v>100.5</v>
      </c>
      <c r="E9" s="41"/>
      <c r="F9" s="89">
        <f>E9/C9</f>
        <v>0</v>
      </c>
      <c r="G9" s="89">
        <f>E9/D9</f>
        <v>0</v>
      </c>
    </row>
    <row r="10" spans="1:7" ht="15.75" outlineLevel="1">
      <c r="A10" s="39" t="s">
        <v>10</v>
      </c>
      <c r="B10" s="44" t="s">
        <v>63</v>
      </c>
      <c r="C10" s="78">
        <v>5020.5</v>
      </c>
      <c r="D10" s="78">
        <v>5020.5</v>
      </c>
      <c r="E10" s="78">
        <v>63.3</v>
      </c>
      <c r="F10" s="89">
        <f>E10/C10</f>
        <v>0.012608305945622945</v>
      </c>
      <c r="G10" s="89">
        <f>E10/D10</f>
        <v>0.012608305945622945</v>
      </c>
    </row>
    <row r="11" spans="1:7" ht="15.75" outlineLevel="1">
      <c r="A11" s="39" t="s">
        <v>92</v>
      </c>
      <c r="B11" s="44" t="s">
        <v>90</v>
      </c>
      <c r="C11" s="78">
        <v>3817.9</v>
      </c>
      <c r="D11" s="78">
        <v>3817.9</v>
      </c>
      <c r="E11" s="78">
        <v>392.2</v>
      </c>
      <c r="F11" s="89">
        <f>E11/C11</f>
        <v>0.10272662982267738</v>
      </c>
      <c r="G11" s="89">
        <f>E11/D11</f>
        <v>0.10272662982267738</v>
      </c>
    </row>
    <row r="12" spans="1:7" ht="15.75" outlineLevel="1">
      <c r="A12" s="39" t="s">
        <v>92</v>
      </c>
      <c r="B12" s="44" t="s">
        <v>91</v>
      </c>
      <c r="C12" s="78">
        <v>8796.9</v>
      </c>
      <c r="D12" s="78">
        <v>8796.9</v>
      </c>
      <c r="E12" s="78">
        <v>312.8</v>
      </c>
      <c r="F12" s="89">
        <f>E12/C12</f>
        <v>0.03555798065227524</v>
      </c>
      <c r="G12" s="89">
        <f>E12/D12</f>
        <v>0.03555798065227524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172.7</v>
      </c>
      <c r="F13" s="89">
        <f>E13/C13</f>
        <v>0.05273121431406674</v>
      </c>
      <c r="G13" s="89">
        <f>E13/D13</f>
        <v>0.05273121431406674</v>
      </c>
    </row>
    <row r="14" spans="1:253" s="46" customFormat="1" ht="15.75" outlineLevel="1">
      <c r="A14" s="39" t="s">
        <v>103</v>
      </c>
      <c r="B14" s="44" t="s">
        <v>104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5.75" outlineLevel="1">
      <c r="A15" s="95" t="s">
        <v>15</v>
      </c>
      <c r="B15" s="95"/>
      <c r="C15" s="49">
        <f>SUM(C5:C14)</f>
        <v>184065.9</v>
      </c>
      <c r="D15" s="49">
        <f>SUM(D5:D14)</f>
        <v>184065.9</v>
      </c>
      <c r="E15" s="49">
        <f>SUM(E5:E14)</f>
        <v>10529.7</v>
      </c>
      <c r="F15" s="42">
        <f>E15/C15</f>
        <v>0.05720614193068896</v>
      </c>
      <c r="G15" s="42">
        <f>E15/D15</f>
        <v>0.05720614193068896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7" ht="15.75" outlineLevel="1">
      <c r="A16" s="39" t="s">
        <v>69</v>
      </c>
      <c r="B16" s="40" t="s">
        <v>16</v>
      </c>
      <c r="C16" s="78">
        <v>5380.3</v>
      </c>
      <c r="D16" s="78">
        <v>5380.3</v>
      </c>
      <c r="E16" s="41">
        <v>528.9</v>
      </c>
      <c r="F16" s="89">
        <f>E16/C16</f>
        <v>0.09830306860212255</v>
      </c>
      <c r="G16" s="89">
        <f>E16/D16</f>
        <v>0.09830306860212255</v>
      </c>
    </row>
    <row r="17" spans="1:7" ht="15.75" outlineLevel="1">
      <c r="A17" s="39" t="s">
        <v>78</v>
      </c>
      <c r="B17" s="40" t="s">
        <v>16</v>
      </c>
      <c r="C17" s="78">
        <v>569.5</v>
      </c>
      <c r="D17" s="78">
        <v>569.5</v>
      </c>
      <c r="E17" s="41">
        <v>3.8</v>
      </c>
      <c r="F17" s="89">
        <f>E17/C17</f>
        <v>0.006672519754170324</v>
      </c>
      <c r="G17" s="89">
        <f>E17/D17</f>
        <v>0.006672519754170324</v>
      </c>
    </row>
    <row r="18" spans="1:7" ht="31.5" outlineLevel="1">
      <c r="A18" s="39" t="s">
        <v>61</v>
      </c>
      <c r="B18" s="44" t="s">
        <v>17</v>
      </c>
      <c r="C18" s="78">
        <v>1303.5</v>
      </c>
      <c r="D18" s="78">
        <v>1303.5</v>
      </c>
      <c r="E18" s="41">
        <v>23.2</v>
      </c>
      <c r="F18" s="89">
        <f>E18/C18</f>
        <v>0.017798235519754506</v>
      </c>
      <c r="G18" s="89">
        <f>E18/D18</f>
        <v>0.017798235519754506</v>
      </c>
    </row>
    <row r="19" spans="1:7" ht="31.5" outlineLevel="1">
      <c r="A19" s="39" t="s">
        <v>66</v>
      </c>
      <c r="B19" s="44" t="s">
        <v>67</v>
      </c>
      <c r="C19" s="78">
        <v>7</v>
      </c>
      <c r="D19" s="78">
        <v>7</v>
      </c>
      <c r="E19" s="41"/>
      <c r="F19" s="89">
        <f>E19/C19</f>
        <v>0</v>
      </c>
      <c r="G19" s="89">
        <f>E19/D19</f>
        <v>0</v>
      </c>
    </row>
    <row r="20" spans="1:7" ht="31.5" outlineLevel="1">
      <c r="A20" s="39" t="s">
        <v>60</v>
      </c>
      <c r="B20" s="44" t="s">
        <v>18</v>
      </c>
      <c r="C20" s="78">
        <v>200</v>
      </c>
      <c r="D20" s="78">
        <v>200</v>
      </c>
      <c r="E20" s="41"/>
      <c r="F20" s="89">
        <f>E20/C20</f>
        <v>0</v>
      </c>
      <c r="G20" s="89">
        <f>E20/D20</f>
        <v>0</v>
      </c>
    </row>
    <row r="21" spans="1:7" ht="31.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4.8</v>
      </c>
      <c r="F21" s="89">
        <f>E21/C21</f>
        <v>0.016</v>
      </c>
      <c r="G21" s="89">
        <f>E21/D21</f>
        <v>0.016</v>
      </c>
    </row>
    <row r="22" spans="1:7" ht="15.75" outlineLevel="1">
      <c r="A22" s="39" t="s">
        <v>93</v>
      </c>
      <c r="B22" s="44" t="s">
        <v>111</v>
      </c>
      <c r="C22" s="78">
        <v>40</v>
      </c>
      <c r="D22" s="78">
        <v>40</v>
      </c>
      <c r="E22" s="41">
        <v>3.4</v>
      </c>
      <c r="F22" s="89">
        <f>E22/C22</f>
        <v>0.08499999999999999</v>
      </c>
      <c r="G22" s="89">
        <f>E22/D22</f>
        <v>0.08499999999999999</v>
      </c>
    </row>
    <row r="23" spans="1:7" ht="30.75" customHeight="1" outlineLevel="1">
      <c r="A23" s="39" t="s">
        <v>89</v>
      </c>
      <c r="B23" s="44" t="s">
        <v>84</v>
      </c>
      <c r="C23" s="78">
        <v>900</v>
      </c>
      <c r="D23" s="78">
        <v>3221.8</v>
      </c>
      <c r="E23" s="78">
        <v>5.2</v>
      </c>
      <c r="F23" s="89">
        <f>E23/C23</f>
        <v>0.005777777777777778</v>
      </c>
      <c r="G23" s="89">
        <f>E23/D23</f>
        <v>0.001614004593705382</v>
      </c>
    </row>
    <row r="24" spans="1:7" ht="31.5" outlineLevel="1">
      <c r="A24" s="39" t="s">
        <v>73</v>
      </c>
      <c r="B24" s="44" t="s">
        <v>68</v>
      </c>
      <c r="C24" s="78">
        <v>100</v>
      </c>
      <c r="D24" s="78">
        <v>100</v>
      </c>
      <c r="E24" s="41"/>
      <c r="F24" s="89">
        <f>E24/C24</f>
        <v>0</v>
      </c>
      <c r="G24" s="89">
        <f>E24/D24</f>
        <v>0</v>
      </c>
    </row>
    <row r="25" spans="1:7" ht="15.75" outlineLevel="1">
      <c r="A25" s="39" t="s">
        <v>72</v>
      </c>
      <c r="B25" s="44" t="s">
        <v>21</v>
      </c>
      <c r="C25" s="78">
        <v>600</v>
      </c>
      <c r="D25" s="78">
        <v>600</v>
      </c>
      <c r="E25" s="41"/>
      <c r="F25" s="89">
        <f>E25/C25</f>
        <v>0</v>
      </c>
      <c r="G25" s="89">
        <f>E25/D25</f>
        <v>0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37.2</v>
      </c>
      <c r="F26" s="89">
        <f>E26/C26</f>
        <v>0.06931246506428172</v>
      </c>
      <c r="G26" s="89">
        <f>E26/D26</f>
        <v>0.06931246506428172</v>
      </c>
    </row>
    <row r="27" spans="1:253" s="47" customFormat="1" ht="31.5" outlineLevel="1">
      <c r="A27" s="39" t="s">
        <v>24</v>
      </c>
      <c r="B27" s="44" t="s">
        <v>25</v>
      </c>
      <c r="C27" s="78"/>
      <c r="D27" s="78"/>
      <c r="E27" s="41"/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7" s="47" customFormat="1" ht="15.75">
      <c r="A28" s="97" t="s">
        <v>26</v>
      </c>
      <c r="B28" s="97"/>
      <c r="C28" s="49">
        <f>SUM(C16:C27)</f>
        <v>9937</v>
      </c>
      <c r="D28" s="49">
        <f>SUM(D16:D27)</f>
        <v>12258.800000000001</v>
      </c>
      <c r="E28" s="49">
        <f>SUM(E16:E27)</f>
        <v>606.5</v>
      </c>
      <c r="F28" s="42">
        <f>E28/C28</f>
        <v>0.06103451745999799</v>
      </c>
      <c r="G28" s="42">
        <f>E28/D28</f>
        <v>0.04947466309916142</v>
      </c>
    </row>
    <row r="29" spans="1:7" s="47" customFormat="1" ht="15.75" outlineLevel="1">
      <c r="A29" s="96" t="s">
        <v>27</v>
      </c>
      <c r="B29" s="96"/>
      <c r="C29" s="49">
        <f>C15+C28</f>
        <v>194002.9</v>
      </c>
      <c r="D29" s="49">
        <f>D15+D28</f>
        <v>196324.69999999998</v>
      </c>
      <c r="E29" s="49">
        <f>E15+E28</f>
        <v>11136.2</v>
      </c>
      <c r="F29" s="42">
        <f>E29/C29</f>
        <v>0.057402234708862604</v>
      </c>
      <c r="G29" s="42">
        <f>E29/D29</f>
        <v>0.056723377140013465</v>
      </c>
    </row>
    <row r="30" spans="1:7" ht="45.75">
      <c r="A30" s="35" t="s">
        <v>2</v>
      </c>
      <c r="B30" s="36" t="s">
        <v>3</v>
      </c>
      <c r="C30" s="37" t="s">
        <v>108</v>
      </c>
      <c r="D30" s="38" t="s">
        <v>109</v>
      </c>
      <c r="E30" s="38" t="s">
        <v>110</v>
      </c>
      <c r="F30" s="38" t="s">
        <v>58</v>
      </c>
      <c r="G30" s="38" t="s">
        <v>64</v>
      </c>
    </row>
    <row r="31" spans="1:253" ht="31.5">
      <c r="A31" s="48" t="s">
        <v>28</v>
      </c>
      <c r="B31" s="1" t="s">
        <v>29</v>
      </c>
      <c r="C31" s="49">
        <f>C32+C37+C38+C39</f>
        <v>336296.7</v>
      </c>
      <c r="D31" s="49">
        <f>D32+D37+D38+D39</f>
        <v>341998.30000000005</v>
      </c>
      <c r="E31" s="49">
        <f>E32+E37+E38+E39</f>
        <v>24270.2</v>
      </c>
      <c r="F31" s="43">
        <f>E31/C31</f>
        <v>0.0721690102816947</v>
      </c>
      <c r="G31" s="43">
        <f>E31/D31</f>
        <v>0.07096584983024769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ht="78.75">
      <c r="A32" s="48" t="s">
        <v>30</v>
      </c>
      <c r="B32" s="1" t="s">
        <v>31</v>
      </c>
      <c r="C32" s="49">
        <f>C33+C34+C35+C36</f>
        <v>336296.7</v>
      </c>
      <c r="D32" s="49">
        <f>D33+D34+D35+D36</f>
        <v>343093.80000000005</v>
      </c>
      <c r="E32" s="49">
        <f>E33+E34+E35+E36</f>
        <v>25365.7</v>
      </c>
      <c r="F32" s="43">
        <f>E32/C32</f>
        <v>0.07542655042407494</v>
      </c>
      <c r="G32" s="43">
        <f>E32/D32</f>
        <v>0.07393225992425394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ht="78.75">
      <c r="A33" s="48" t="s">
        <v>112</v>
      </c>
      <c r="B33" s="48" t="s">
        <v>32</v>
      </c>
      <c r="C33" s="49">
        <v>131709.2</v>
      </c>
      <c r="D33" s="49">
        <v>131709.2</v>
      </c>
      <c r="E33" s="49">
        <v>10427</v>
      </c>
      <c r="F33" s="43">
        <f>E33/C33</f>
        <v>0.0791668311704877</v>
      </c>
      <c r="G33" s="43">
        <f>E33/D33</f>
        <v>0.0791668311704877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ht="94.5">
      <c r="A34" s="48" t="s">
        <v>113</v>
      </c>
      <c r="B34" s="48" t="s">
        <v>33</v>
      </c>
      <c r="C34" s="49">
        <v>3410</v>
      </c>
      <c r="D34" s="49">
        <v>10307.5</v>
      </c>
      <c r="E34" s="49">
        <v>0</v>
      </c>
      <c r="F34" s="43">
        <f>E34/C34</f>
        <v>0</v>
      </c>
      <c r="G34" s="43">
        <f>E34/D34</f>
        <v>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ht="78.75">
      <c r="A35" s="48" t="s">
        <v>114</v>
      </c>
      <c r="B35" s="48" t="s">
        <v>34</v>
      </c>
      <c r="C35" s="49">
        <v>201177.5</v>
      </c>
      <c r="D35" s="49">
        <v>201077.1</v>
      </c>
      <c r="E35" s="49">
        <v>14938.7</v>
      </c>
      <c r="F35" s="43">
        <f>E35/C35</f>
        <v>0.07425631593990382</v>
      </c>
      <c r="G35" s="43">
        <f>E35/D35</f>
        <v>0.07429339293236276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ht="31.5">
      <c r="A36" s="48" t="s">
        <v>115</v>
      </c>
      <c r="B36" s="48" t="s">
        <v>59</v>
      </c>
      <c r="C36" s="49">
        <v>0</v>
      </c>
      <c r="D36" s="49">
        <v>0</v>
      </c>
      <c r="E36" s="49">
        <v>0</v>
      </c>
      <c r="F36" s="89"/>
      <c r="G36" s="4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ht="63">
      <c r="A37" s="48" t="s">
        <v>85</v>
      </c>
      <c r="B37" s="50" t="s">
        <v>86</v>
      </c>
      <c r="C37" s="86"/>
      <c r="D37" s="87"/>
      <c r="E37" s="88"/>
      <c r="F37" s="77"/>
      <c r="G37" s="4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ht="31.5">
      <c r="A38" s="48" t="s">
        <v>87</v>
      </c>
      <c r="B38" s="50" t="s">
        <v>88</v>
      </c>
      <c r="C38" s="86"/>
      <c r="D38" s="87"/>
      <c r="E38" s="88"/>
      <c r="F38" s="77"/>
      <c r="G38" s="43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ht="47.25">
      <c r="A39" s="48" t="s">
        <v>116</v>
      </c>
      <c r="B39" s="50" t="s">
        <v>62</v>
      </c>
      <c r="C39" s="49"/>
      <c r="D39" s="76">
        <v>-1095.5</v>
      </c>
      <c r="E39" s="76">
        <v>-1095.5</v>
      </c>
      <c r="F39" s="89"/>
      <c r="G39" s="42">
        <f>E39/D39</f>
        <v>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</row>
    <row r="40" spans="1:253" ht="15.75">
      <c r="A40" s="94" t="s">
        <v>35</v>
      </c>
      <c r="B40" s="94"/>
      <c r="C40" s="49">
        <f>C29+C31</f>
        <v>530299.6</v>
      </c>
      <c r="D40" s="49">
        <f>D29+D31</f>
        <v>538323</v>
      </c>
      <c r="E40" s="49">
        <f>E29+E31</f>
        <v>35406.4</v>
      </c>
      <c r="F40" s="42">
        <f>E40/C40</f>
        <v>0.0667667861714397</v>
      </c>
      <c r="G40" s="42">
        <f>E40/D40</f>
        <v>0.06577166496694364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</sheetData>
  <sheetProtection/>
  <mergeCells count="7">
    <mergeCell ref="A40:B40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view="pageBreakPreview" zoomScaleSheetLayoutView="100" zoomScalePageLayoutView="0" workbookViewId="0" topLeftCell="A25">
      <selection activeCell="A35" sqref="A35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98" t="s">
        <v>0</v>
      </c>
      <c r="B1" s="98"/>
      <c r="C1" s="98"/>
      <c r="D1" s="98"/>
      <c r="E1" s="98"/>
    </row>
    <row r="2" spans="1:5" ht="15.75">
      <c r="A2" s="98" t="s">
        <v>36</v>
      </c>
      <c r="B2" s="98"/>
      <c r="C2" s="98"/>
      <c r="D2" s="98"/>
      <c r="E2" s="98"/>
    </row>
    <row r="3" spans="1:5" ht="15.75">
      <c r="A3" s="107" t="s">
        <v>107</v>
      </c>
      <c r="B3" s="107"/>
      <c r="C3" s="107"/>
      <c r="D3" s="107"/>
      <c r="E3" s="107"/>
    </row>
    <row r="4" spans="1:7" s="56" customFormat="1" ht="87.75" customHeight="1">
      <c r="A4" s="53" t="s">
        <v>2</v>
      </c>
      <c r="B4" s="54" t="s">
        <v>3</v>
      </c>
      <c r="C4" s="55" t="s">
        <v>117</v>
      </c>
      <c r="D4" s="57" t="s">
        <v>118</v>
      </c>
      <c r="E4" s="55" t="s">
        <v>119</v>
      </c>
      <c r="F4" s="55" t="s">
        <v>58</v>
      </c>
      <c r="G4" s="55" t="s">
        <v>65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133922.9</v>
      </c>
      <c r="E5" s="78">
        <v>6669.4</v>
      </c>
      <c r="F5" s="77">
        <f>E5/C5</f>
        <v>0.04980029554318193</v>
      </c>
      <c r="G5" s="77">
        <f>E5/D5</f>
        <v>0.04980029554318193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3916</v>
      </c>
      <c r="E6" s="78">
        <v>1103.2</v>
      </c>
      <c r="F6" s="77">
        <f>E6/C6</f>
        <v>0.28171603677221657</v>
      </c>
      <c r="G6" s="77">
        <f>E6/D6</f>
        <v>0.28171603677221657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/>
      <c r="F7" s="77">
        <f>E7/C7</f>
        <v>0</v>
      </c>
      <c r="G7" s="77">
        <f>E7/D7</f>
        <v>0</v>
      </c>
    </row>
    <row r="8" spans="1:253" s="56" customFormat="1" ht="31.5" outlineLevel="1">
      <c r="A8" s="39" t="s">
        <v>105</v>
      </c>
      <c r="B8" s="44" t="s">
        <v>106</v>
      </c>
      <c r="C8" s="78">
        <v>100.5</v>
      </c>
      <c r="D8" s="78">
        <v>100.5</v>
      </c>
      <c r="E8" s="41"/>
      <c r="F8" s="89">
        <f>E8/C8</f>
        <v>0</v>
      </c>
      <c r="G8" s="89">
        <f>E8/D8</f>
        <v>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172.7</v>
      </c>
      <c r="F9" s="77">
        <f>E9/C9</f>
        <v>0.05273121431406674</v>
      </c>
      <c r="G9" s="77">
        <f>E9/D9</f>
        <v>0.05273121431406674</v>
      </c>
    </row>
    <row r="10" spans="1:253" s="58" customFormat="1" ht="15.75" outlineLevel="1">
      <c r="A10" s="39" t="s">
        <v>103</v>
      </c>
      <c r="B10" s="40" t="s">
        <v>104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</row>
    <row r="11" spans="1:253" s="45" customFormat="1" ht="15.75" outlineLevel="1">
      <c r="A11" s="105" t="s">
        <v>15</v>
      </c>
      <c r="B11" s="106"/>
      <c r="C11" s="49">
        <f>SUM(C5:C10)</f>
        <v>141223</v>
      </c>
      <c r="D11" s="49">
        <f>SUM(D5:D10)</f>
        <v>141223</v>
      </c>
      <c r="E11" s="49">
        <f>SUM(E5:E10)</f>
        <v>7945.299999999999</v>
      </c>
      <c r="F11" s="52">
        <f>E11/C11</f>
        <v>0.05626066575557805</v>
      </c>
      <c r="G11" s="52">
        <f>E11/D11</f>
        <v>0.05626066575557805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</row>
    <row r="12" spans="1:7" s="45" customFormat="1" ht="15.75" outlineLevel="1">
      <c r="A12" s="39" t="s">
        <v>69</v>
      </c>
      <c r="B12" s="40" t="s">
        <v>16</v>
      </c>
      <c r="C12" s="78">
        <v>3171.3</v>
      </c>
      <c r="D12" s="78">
        <v>3171.3</v>
      </c>
      <c r="E12" s="41">
        <v>281.5</v>
      </c>
      <c r="F12" s="89">
        <f>E12/C12</f>
        <v>0.08876485983666003</v>
      </c>
      <c r="G12" s="89">
        <f>E12/D12</f>
        <v>0.08876485983666003</v>
      </c>
    </row>
    <row r="13" spans="1:7" s="45" customFormat="1" ht="15.75" outlineLevel="1">
      <c r="A13" s="39" t="s">
        <v>78</v>
      </c>
      <c r="B13" s="40" t="s">
        <v>16</v>
      </c>
      <c r="C13" s="41">
        <v>569.5</v>
      </c>
      <c r="D13" s="41">
        <v>569.5</v>
      </c>
      <c r="E13" s="41">
        <v>3.8</v>
      </c>
      <c r="F13" s="89">
        <f>E13/C13</f>
        <v>0.006672519754170324</v>
      </c>
      <c r="G13" s="89">
        <f>E13/D13</f>
        <v>0.006672519754170324</v>
      </c>
    </row>
    <row r="14" spans="1:7" s="45" customFormat="1" ht="15.75" outlineLevel="1">
      <c r="A14" s="39" t="s">
        <v>61</v>
      </c>
      <c r="B14" s="44" t="s">
        <v>17</v>
      </c>
      <c r="C14" s="78">
        <v>1303.5</v>
      </c>
      <c r="D14" s="78">
        <v>1303.5</v>
      </c>
      <c r="E14" s="41">
        <v>23.2</v>
      </c>
      <c r="F14" s="89">
        <f>E14/C14</f>
        <v>0.017798235519754506</v>
      </c>
      <c r="G14" s="89">
        <f>E14/D14</f>
        <v>0.017798235519754506</v>
      </c>
    </row>
    <row r="15" spans="1:7" s="45" customFormat="1" ht="31.5" outlineLevel="1">
      <c r="A15" s="39" t="s">
        <v>66</v>
      </c>
      <c r="B15" s="44" t="s">
        <v>67</v>
      </c>
      <c r="C15" s="41">
        <v>7</v>
      </c>
      <c r="D15" s="41">
        <v>7</v>
      </c>
      <c r="E15" s="41"/>
      <c r="F15" s="89">
        <f>E15/C15</f>
        <v>0</v>
      </c>
      <c r="G15" s="89">
        <f>E15/D15</f>
        <v>0</v>
      </c>
    </row>
    <row r="16" spans="1:7" s="45" customFormat="1" ht="15.75" outlineLevel="1">
      <c r="A16" s="39" t="s">
        <v>60</v>
      </c>
      <c r="B16" s="44" t="s">
        <v>18</v>
      </c>
      <c r="C16" s="41">
        <v>130</v>
      </c>
      <c r="D16" s="41">
        <v>130</v>
      </c>
      <c r="E16" s="41"/>
      <c r="F16" s="89">
        <f>E16/C16</f>
        <v>0</v>
      </c>
      <c r="G16" s="89">
        <f>E16/D16</f>
        <v>0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4.8</v>
      </c>
      <c r="F17" s="89">
        <f>E17/C17</f>
        <v>0.016</v>
      </c>
      <c r="G17" s="89">
        <f>E17/D17</f>
        <v>0.016</v>
      </c>
    </row>
    <row r="18" spans="1:7" s="45" customFormat="1" ht="15.75" outlineLevel="1">
      <c r="A18" s="39" t="s">
        <v>94</v>
      </c>
      <c r="B18" s="44" t="s">
        <v>95</v>
      </c>
      <c r="C18" s="78">
        <v>40</v>
      </c>
      <c r="D18" s="78">
        <v>40</v>
      </c>
      <c r="E18" s="41">
        <v>3.4</v>
      </c>
      <c r="F18" s="89">
        <f>E18/C18</f>
        <v>0.08499999999999999</v>
      </c>
      <c r="G18" s="89">
        <f>E18/D18</f>
        <v>0.08499999999999999</v>
      </c>
    </row>
    <row r="19" spans="1:7" s="45" customFormat="1" ht="30.75" customHeight="1" outlineLevel="1">
      <c r="A19" s="39" t="s">
        <v>96</v>
      </c>
      <c r="B19" s="44" t="s">
        <v>84</v>
      </c>
      <c r="C19" s="78">
        <v>900</v>
      </c>
      <c r="D19" s="78">
        <v>3221.8</v>
      </c>
      <c r="E19" s="78">
        <v>5.2</v>
      </c>
      <c r="F19" s="89">
        <f>E19/C19</f>
        <v>0.005777777777777778</v>
      </c>
      <c r="G19" s="89">
        <f>E19/D19</f>
        <v>0.001614004593705382</v>
      </c>
    </row>
    <row r="20" spans="1:7" s="45" customFormat="1" ht="15.75" outlineLevel="1">
      <c r="A20" s="39" t="s">
        <v>73</v>
      </c>
      <c r="B20" s="44" t="s">
        <v>68</v>
      </c>
      <c r="C20" s="41">
        <v>100</v>
      </c>
      <c r="D20" s="41">
        <v>100</v>
      </c>
      <c r="E20" s="41"/>
      <c r="F20" s="89">
        <f>E20/C20</f>
        <v>0</v>
      </c>
      <c r="G20" s="89">
        <f>E20/D20</f>
        <v>0</v>
      </c>
    </row>
    <row r="21" spans="1:7" s="45" customFormat="1" ht="15.75" outlineLevel="1">
      <c r="A21" s="39" t="s">
        <v>72</v>
      </c>
      <c r="B21" s="44" t="s">
        <v>21</v>
      </c>
      <c r="C21" s="41">
        <v>350</v>
      </c>
      <c r="D21" s="41">
        <v>350</v>
      </c>
      <c r="E21" s="41"/>
      <c r="F21" s="89">
        <f>E21/C21</f>
        <v>0</v>
      </c>
      <c r="G21" s="89">
        <f>E21/D21</f>
        <v>0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37.2</v>
      </c>
      <c r="F22" s="89">
        <f>E22/C22</f>
        <v>0.06931246506428172</v>
      </c>
      <c r="G22" s="89">
        <f>E22/D22</f>
        <v>0.06931246506428172</v>
      </c>
    </row>
    <row r="23" spans="1:253" s="59" customFormat="1" ht="15.75" outlineLevel="1">
      <c r="A23" s="39" t="s">
        <v>24</v>
      </c>
      <c r="B23" s="44" t="s">
        <v>25</v>
      </c>
      <c r="C23" s="41"/>
      <c r="D23" s="41"/>
      <c r="E23" s="41"/>
      <c r="F23" s="89"/>
      <c r="G23" s="8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32" customFormat="1" ht="24.75" customHeight="1">
      <c r="A24" s="103" t="s">
        <v>26</v>
      </c>
      <c r="B24" s="104"/>
      <c r="C24" s="93">
        <f>SUM(C12:C23)</f>
        <v>7408</v>
      </c>
      <c r="D24" s="93">
        <f>SUM(D12:D23)</f>
        <v>9729.800000000001</v>
      </c>
      <c r="E24" s="93">
        <f>SUM(E12:E23)</f>
        <v>359.09999999999997</v>
      </c>
      <c r="F24" s="52">
        <f>E24/C24</f>
        <v>0.04847462203023758</v>
      </c>
      <c r="G24" s="52">
        <f>E24/D24</f>
        <v>0.036907233447758425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</row>
    <row r="25" spans="1:253" s="47" customFormat="1" ht="15.75" outlineLevel="1">
      <c r="A25" s="101" t="s">
        <v>27</v>
      </c>
      <c r="B25" s="102"/>
      <c r="C25" s="49">
        <f>C11+C24</f>
        <v>148631</v>
      </c>
      <c r="D25" s="49">
        <f>D11+D24</f>
        <v>150952.8</v>
      </c>
      <c r="E25" s="49">
        <f>E11+E24</f>
        <v>8304.4</v>
      </c>
      <c r="F25" s="52">
        <f>E25/C25</f>
        <v>0.055872597237453824</v>
      </c>
      <c r="G25" s="52">
        <f>E25/D25</f>
        <v>0.055013222676227276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C27+C32+C33+C34+C35</f>
        <v>336836.7</v>
      </c>
      <c r="D26" s="49">
        <f>D27+D32+D33+D34+D35</f>
        <v>342538.30000000005</v>
      </c>
      <c r="E26" s="49">
        <f>E27+E32+E33+E34+E35</f>
        <v>24275.2</v>
      </c>
      <c r="F26" s="43">
        <f>E26/C26</f>
        <v>0.07206815646869834</v>
      </c>
      <c r="G26" s="43">
        <f>E26/D26</f>
        <v>0.07086857148529084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343633.80000000005</v>
      </c>
      <c r="E27" s="49">
        <f>E28+E29+E30+E31</f>
        <v>25370.7</v>
      </c>
      <c r="F27" s="43">
        <f>E27/C27</f>
        <v>0.07532047428323577</v>
      </c>
      <c r="G27" s="43">
        <f>E27/D27</f>
        <v>0.07383063016501869</v>
      </c>
    </row>
    <row r="28" spans="1:253" ht="31.5">
      <c r="A28" s="48" t="s">
        <v>121</v>
      </c>
      <c r="B28" s="48" t="s">
        <v>32</v>
      </c>
      <c r="C28" s="49">
        <v>131709.2</v>
      </c>
      <c r="D28" s="49">
        <v>131709.2</v>
      </c>
      <c r="E28" s="49">
        <v>10427</v>
      </c>
      <c r="F28" s="43">
        <f>E28/C28</f>
        <v>0.0791668311704877</v>
      </c>
      <c r="G28" s="43">
        <f>E28/D28</f>
        <v>0.0791668311704877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47.25">
      <c r="A29" s="48" t="s">
        <v>122</v>
      </c>
      <c r="B29" s="48" t="s">
        <v>33</v>
      </c>
      <c r="C29" s="49">
        <v>3410</v>
      </c>
      <c r="D29" s="49">
        <v>10307.5</v>
      </c>
      <c r="E29" s="49">
        <v>0</v>
      </c>
      <c r="F29" s="43">
        <f>E29/C29</f>
        <v>0</v>
      </c>
      <c r="G29" s="43">
        <f>E29/D29</f>
        <v>0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ht="47.25">
      <c r="A30" s="48" t="s">
        <v>123</v>
      </c>
      <c r="B30" s="48" t="s">
        <v>34</v>
      </c>
      <c r="C30" s="49">
        <v>201177.5</v>
      </c>
      <c r="D30" s="49">
        <v>201077.1</v>
      </c>
      <c r="E30" s="49">
        <v>14938.7</v>
      </c>
      <c r="F30" s="43">
        <f>E30/C30</f>
        <v>0.07425631593990382</v>
      </c>
      <c r="G30" s="43">
        <f>E30/D30</f>
        <v>0.07429339293236276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ht="15.75">
      <c r="A31" s="48" t="s">
        <v>124</v>
      </c>
      <c r="B31" s="48" t="s">
        <v>59</v>
      </c>
      <c r="C31" s="49">
        <v>540</v>
      </c>
      <c r="D31" s="49">
        <v>540</v>
      </c>
      <c r="E31" s="49">
        <v>5</v>
      </c>
      <c r="F31" s="43">
        <f>E31/C31</f>
        <v>0.009259259259259259</v>
      </c>
      <c r="G31" s="42">
        <f>E31/D31</f>
        <v>0.009259259259259259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ht="31.5">
      <c r="A32" s="48" t="s">
        <v>85</v>
      </c>
      <c r="B32" s="50" t="s">
        <v>86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ht="15.75">
      <c r="A33" s="48" t="s">
        <v>87</v>
      </c>
      <c r="B33" s="50" t="s">
        <v>88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ht="47.25">
      <c r="A34" s="48" t="s">
        <v>125</v>
      </c>
      <c r="B34" s="50" t="s">
        <v>120</v>
      </c>
      <c r="C34" s="86"/>
      <c r="D34" s="87"/>
      <c r="E34" s="88"/>
      <c r="F34" s="77"/>
      <c r="G34" s="4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ht="31.5">
      <c r="A35" s="48" t="s">
        <v>116</v>
      </c>
      <c r="B35" s="50" t="s">
        <v>62</v>
      </c>
      <c r="C35" s="49"/>
      <c r="D35" s="76">
        <v>-1095.5</v>
      </c>
      <c r="E35" s="76">
        <v>-1095.5</v>
      </c>
      <c r="F35" s="77"/>
      <c r="G35" s="75">
        <f>E35/D35</f>
        <v>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ht="15.75">
      <c r="A36" s="99" t="s">
        <v>35</v>
      </c>
      <c r="B36" s="100"/>
      <c r="C36" s="49">
        <f>C25+C26</f>
        <v>485467.7</v>
      </c>
      <c r="D36" s="49">
        <f>D25+D26</f>
        <v>493491.10000000003</v>
      </c>
      <c r="E36" s="49">
        <f>E25+E26</f>
        <v>32579.6</v>
      </c>
      <c r="F36" s="75">
        <f>E36/C36</f>
        <v>0.06710971708313447</v>
      </c>
      <c r="G36" s="75">
        <f>E36/D36</f>
        <v>0.06601861715439244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</sheetData>
  <sheetProtection/>
  <mergeCells count="7">
    <mergeCell ref="A11:B11"/>
    <mergeCell ref="A25:B25"/>
    <mergeCell ref="A36:B36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38"/>
  <sheetViews>
    <sheetView tabSelected="1" zoomScalePageLayoutView="0" workbookViewId="0" topLeftCell="A103">
      <selection activeCell="B139" sqref="B139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7" t="s">
        <v>37</v>
      </c>
      <c r="B1" s="117"/>
      <c r="C1" s="117"/>
      <c r="D1" s="117"/>
      <c r="E1" s="117"/>
      <c r="F1" s="117"/>
      <c r="G1" s="33"/>
    </row>
    <row r="2" spans="1:7" ht="18.75" customHeight="1">
      <c r="A2" s="118" t="s">
        <v>126</v>
      </c>
      <c r="B2" s="118"/>
      <c r="C2" s="118"/>
      <c r="D2" s="118"/>
      <c r="E2" s="118"/>
      <c r="F2" s="118"/>
      <c r="G2" s="34"/>
    </row>
    <row r="3" spans="1:11" ht="13.5" customHeight="1">
      <c r="A3" s="120" t="s">
        <v>2</v>
      </c>
      <c r="B3" s="120" t="s">
        <v>3</v>
      </c>
      <c r="C3" s="122" t="s">
        <v>127</v>
      </c>
      <c r="D3" s="123" t="s">
        <v>128</v>
      </c>
      <c r="E3" s="61" t="s">
        <v>38</v>
      </c>
      <c r="F3" s="79" t="s">
        <v>79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21"/>
      <c r="B4" s="121"/>
      <c r="C4" s="116"/>
      <c r="D4" s="119"/>
      <c r="E4" s="124" t="s">
        <v>129</v>
      </c>
      <c r="F4" s="124" t="s">
        <v>80</v>
      </c>
      <c r="G4" s="64" t="s">
        <v>70</v>
      </c>
      <c r="H4" s="65" t="s">
        <v>40</v>
      </c>
      <c r="I4" s="65" t="s">
        <v>41</v>
      </c>
      <c r="J4" s="64" t="s">
        <v>97</v>
      </c>
      <c r="K4" s="64" t="s">
        <v>71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14767.900000000001</v>
      </c>
      <c r="E5" s="4">
        <f>E6+E7+E8+E9+E10+E11+E12+E13+E14</f>
        <v>737.5</v>
      </c>
      <c r="F5" s="4">
        <f>F6+F7+F8+F9+F10+F11+F12+F13+F14</f>
        <v>0</v>
      </c>
      <c r="G5" s="5">
        <f>E5/C5</f>
        <v>0.04993939558095599</v>
      </c>
      <c r="H5" s="16" t="e">
        <f>E5/#REF!</f>
        <v>#REF!</v>
      </c>
      <c r="I5" s="16" t="e">
        <f>E5/#REF!</f>
        <v>#REF!</v>
      </c>
      <c r="J5" s="16">
        <f>E5/C5</f>
        <v>0.04993939558095599</v>
      </c>
      <c r="K5" s="15">
        <f>E5/D5</f>
        <v>0.04993939558095599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3.4</v>
      </c>
      <c r="F6" s="68"/>
      <c r="G6" s="69"/>
      <c r="H6" s="70"/>
      <c r="I6" s="70"/>
      <c r="J6" s="70">
        <f>E6/C6</f>
        <v>0.007023342284651931</v>
      </c>
      <c r="K6" s="70">
        <f>E6/D6</f>
        <v>0.007023342284651931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1.8</v>
      </c>
      <c r="F7" s="68"/>
      <c r="G7" s="69"/>
      <c r="H7" s="70"/>
      <c r="I7" s="70"/>
      <c r="J7" s="70">
        <f>E7/C7</f>
        <v>0.00788091068301226</v>
      </c>
      <c r="K7" s="70">
        <f>E7/D7</f>
        <v>0.00788091068301226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2.3</v>
      </c>
      <c r="F8" s="67"/>
      <c r="G8" s="69"/>
      <c r="H8" s="70"/>
      <c r="I8" s="70"/>
      <c r="J8" s="70">
        <f>E8/C8</f>
        <v>0.005943152454780361</v>
      </c>
      <c r="K8" s="70">
        <f>E8/D8</f>
        <v>0.005943152454780361</v>
      </c>
    </row>
    <row r="9" spans="1:11" ht="12.75">
      <c r="A9" s="66" t="s">
        <v>45</v>
      </c>
      <c r="B9" s="63"/>
      <c r="C9" s="63">
        <v>425</v>
      </c>
      <c r="D9" s="63">
        <v>425</v>
      </c>
      <c r="E9" s="68">
        <v>28.2</v>
      </c>
      <c r="F9" s="68"/>
      <c r="G9" s="69"/>
      <c r="H9" s="70"/>
      <c r="I9" s="70"/>
      <c r="J9" s="70">
        <f>E9/C9</f>
        <v>0.06635294117647059</v>
      </c>
      <c r="K9" s="70">
        <f>E9/D9</f>
        <v>0.06635294117647059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1.1</v>
      </c>
      <c r="F10" s="68"/>
      <c r="G10" s="69"/>
      <c r="H10" s="70"/>
      <c r="I10" s="70"/>
      <c r="J10" s="70">
        <f>E10/C10</f>
        <v>0.015363128491620115</v>
      </c>
      <c r="K10" s="70">
        <f>E10/D10</f>
        <v>0.015363128491620115</v>
      </c>
    </row>
    <row r="11" spans="1:11" ht="12.75">
      <c r="A11" s="66" t="s">
        <v>47</v>
      </c>
      <c r="B11" s="63"/>
      <c r="C11" s="71">
        <v>1508</v>
      </c>
      <c r="D11" s="71">
        <v>1508</v>
      </c>
      <c r="E11" s="68">
        <v>73.3</v>
      </c>
      <c r="F11" s="68"/>
      <c r="G11" s="69"/>
      <c r="H11" s="70"/>
      <c r="I11" s="70"/>
      <c r="J11" s="70">
        <f>E11/C11</f>
        <v>0.048607427055702916</v>
      </c>
      <c r="K11" s="70">
        <f>E11/D11</f>
        <v>0.048607427055702916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1.5</v>
      </c>
      <c r="F12" s="68"/>
      <c r="G12" s="69"/>
      <c r="H12" s="70"/>
      <c r="I12" s="70"/>
      <c r="J12" s="70">
        <f>E12/C12</f>
        <v>0.008337965536409116</v>
      </c>
      <c r="K12" s="70">
        <f>E12/D12</f>
        <v>0.008337965536409116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34.3</v>
      </c>
      <c r="F13" s="68"/>
      <c r="G13" s="69"/>
      <c r="H13" s="70"/>
      <c r="I13" s="70"/>
      <c r="J13" s="70">
        <f>E13/C13</f>
        <v>0.1217607383741569</v>
      </c>
      <c r="K13" s="70">
        <f>E13/D13</f>
        <v>0.1217607383741569</v>
      </c>
    </row>
    <row r="14" spans="1:11" ht="12.75">
      <c r="A14" s="66" t="s">
        <v>50</v>
      </c>
      <c r="B14" s="63"/>
      <c r="C14" s="67">
        <v>11202.2</v>
      </c>
      <c r="D14" s="67">
        <v>11202.2</v>
      </c>
      <c r="E14" s="68">
        <v>591.6</v>
      </c>
      <c r="F14" s="68"/>
      <c r="G14" s="69"/>
      <c r="H14" s="70"/>
      <c r="I14" s="70"/>
      <c r="J14" s="70">
        <f>E14/C14</f>
        <v>0.05281105497134491</v>
      </c>
      <c r="K14" s="70">
        <f>E14/D14</f>
        <v>0.05281105497134491</v>
      </c>
    </row>
    <row r="15" spans="1:11" ht="12.75">
      <c r="A15" s="10" t="s">
        <v>74</v>
      </c>
      <c r="B15" s="21" t="s">
        <v>76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1078.5</v>
      </c>
      <c r="F15" s="12">
        <f>F16+F17+F18+F19+F20+F21+F22+F23+F24</f>
        <v>0</v>
      </c>
      <c r="G15" s="30">
        <f>E15/C15</f>
        <v>0.10339174783342282</v>
      </c>
      <c r="H15" s="30"/>
      <c r="I15" s="30"/>
      <c r="J15" s="15">
        <f>E15/C15</f>
        <v>0.10339174783342282</v>
      </c>
      <c r="K15" s="15">
        <f>E15/D15</f>
        <v>0.10339174783342282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114.4</v>
      </c>
      <c r="F16" s="68"/>
      <c r="G16" s="69"/>
      <c r="H16" s="5"/>
      <c r="I16" s="69"/>
      <c r="J16" s="70">
        <f>E16/C16</f>
        <v>0.1033890646181654</v>
      </c>
      <c r="K16" s="70">
        <f>E16/D16</f>
        <v>0.1033890646181654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64.5</v>
      </c>
      <c r="F17" s="68"/>
      <c r="G17" s="69"/>
      <c r="H17" s="5"/>
      <c r="I17" s="69"/>
      <c r="J17" s="70">
        <f>E17/C17</f>
        <v>0.10344827586206896</v>
      </c>
      <c r="K17" s="70">
        <f>E17/D17</f>
        <v>0.10344827586206896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99.4</v>
      </c>
      <c r="F18" s="68"/>
      <c r="G18" s="69"/>
      <c r="H18" s="5"/>
      <c r="I18" s="69"/>
      <c r="J18" s="70">
        <f>E18/C18</f>
        <v>0.10341240116521015</v>
      </c>
      <c r="K18" s="70">
        <f>E18/D18</f>
        <v>0.10341240116521015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115.2</v>
      </c>
      <c r="F19" s="68"/>
      <c r="G19" s="69"/>
      <c r="H19" s="5"/>
      <c r="I19" s="69"/>
      <c r="J19" s="70">
        <f>E19/C19</f>
        <v>0.10335546384353132</v>
      </c>
      <c r="K19" s="70">
        <f>E19/D19</f>
        <v>0.10335546384353132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81.7</v>
      </c>
      <c r="F20" s="68"/>
      <c r="G20" s="69"/>
      <c r="H20" s="5"/>
      <c r="I20" s="69"/>
      <c r="J20" s="70">
        <f>E20/C20</f>
        <v>0.10343081402709205</v>
      </c>
      <c r="K20" s="70">
        <f>E20/D20</f>
        <v>0.10343081402709205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125</v>
      </c>
      <c r="F21" s="68"/>
      <c r="G21" s="69"/>
      <c r="H21" s="5"/>
      <c r="I21" s="69"/>
      <c r="J21" s="70">
        <f>E21/C21</f>
        <v>0.10338268133322306</v>
      </c>
      <c r="K21" s="70">
        <f>E21/D21</f>
        <v>0.10338268133322306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106.9</v>
      </c>
      <c r="F22" s="68"/>
      <c r="G22" s="69"/>
      <c r="H22" s="5"/>
      <c r="I22" s="69"/>
      <c r="J22" s="70">
        <f>E22/C22</f>
        <v>0.10340491390984717</v>
      </c>
      <c r="K22" s="70">
        <f>E22/D22</f>
        <v>0.10340491390984717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142.6</v>
      </c>
      <c r="F23" s="68"/>
      <c r="G23" s="69"/>
      <c r="H23" s="30"/>
      <c r="I23" s="69"/>
      <c r="J23" s="70">
        <f>E23/C23</f>
        <v>0.10337078651685393</v>
      </c>
      <c r="K23" s="70">
        <f>E23/D23</f>
        <v>0.10337078651685393</v>
      </c>
    </row>
    <row r="24" spans="1:11" ht="12.75">
      <c r="A24" s="66" t="s">
        <v>50</v>
      </c>
      <c r="B24" s="72"/>
      <c r="C24" s="72">
        <v>2213.1</v>
      </c>
      <c r="D24" s="72">
        <v>2213.1</v>
      </c>
      <c r="E24" s="68">
        <v>228.8</v>
      </c>
      <c r="F24" s="68"/>
      <c r="G24" s="69"/>
      <c r="H24" s="5"/>
      <c r="I24" s="69"/>
      <c r="J24" s="70">
        <f>E24/C24</f>
        <v>0.10338439293298993</v>
      </c>
      <c r="K24" s="70">
        <f>E24/D24</f>
        <v>0.10338439293298993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8.5</v>
      </c>
      <c r="E25" s="4">
        <f>E26+E27+E28+E29+E30+E31+E32+E33+E34</f>
        <v>0</v>
      </c>
      <c r="F25" s="4">
        <f>F26+F27+F28+F29+F30+F31+F32+F33+F34</f>
        <v>0</v>
      </c>
      <c r="G25" s="30">
        <f>E25/C25</f>
        <v>0</v>
      </c>
      <c r="H25" s="5" t="e">
        <f>E25/#REF!</f>
        <v>#REF!</v>
      </c>
      <c r="I25" s="5" t="e">
        <f>E25/#REF!</f>
        <v>#REF!</v>
      </c>
      <c r="J25" s="15">
        <f>E25/C25</f>
        <v>0</v>
      </c>
      <c r="K25" s="15">
        <f>E25/D25</f>
        <v>0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/>
      <c r="F26" s="68"/>
      <c r="G26" s="69"/>
      <c r="H26" s="16"/>
      <c r="I26" s="16"/>
      <c r="J26" s="70">
        <f>E26/C26</f>
        <v>0</v>
      </c>
      <c r="K26" s="70">
        <f>E26/D26</f>
        <v>0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/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/>
      <c r="F29" s="68"/>
      <c r="G29" s="69"/>
      <c r="H29" s="70"/>
      <c r="I29" s="70"/>
      <c r="J29" s="70">
        <f>E29/C29</f>
        <v>0</v>
      </c>
      <c r="K29" s="70">
        <f>E29/D29</f>
        <v>0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/>
      <c r="F31" s="68"/>
      <c r="G31" s="69"/>
      <c r="H31" s="70"/>
      <c r="I31" s="70"/>
      <c r="J31" s="70">
        <f>E31/C31</f>
        <v>0</v>
      </c>
      <c r="K31" s="70">
        <f>E31/D31</f>
        <v>0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3.3</v>
      </c>
      <c r="E33" s="68"/>
      <c r="F33" s="68"/>
      <c r="G33" s="69"/>
      <c r="H33" s="70"/>
      <c r="I33" s="70"/>
      <c r="J33" s="70">
        <f>E33/C33</f>
        <v>0</v>
      </c>
      <c r="K33" s="70">
        <f>E33/D33</f>
        <v>0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/>
      <c r="F34" s="68"/>
      <c r="G34" s="69"/>
      <c r="H34" s="16"/>
      <c r="I34" s="16"/>
      <c r="J34" s="70">
        <f>E34/C34</f>
        <v>0</v>
      </c>
      <c r="K34" s="70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5020.5</v>
      </c>
      <c r="E35" s="4">
        <f>E36+E37+E38+E39+E40+E41+E42+E43+E44</f>
        <v>63.29999999999999</v>
      </c>
      <c r="F35" s="4">
        <f>F36+F37+F38+F39+F40+F41+F42+F43+F44</f>
        <v>0</v>
      </c>
      <c r="G35" s="30">
        <f>E35/C35</f>
        <v>0.012608305945622945</v>
      </c>
      <c r="H35" s="16"/>
      <c r="I35" s="16"/>
      <c r="J35" s="15">
        <f>E35/C35</f>
        <v>0.012608305945622945</v>
      </c>
      <c r="K35" s="16">
        <f>E35/D35</f>
        <v>0.012608305945622945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0.3</v>
      </c>
      <c r="F36" s="71"/>
      <c r="G36" s="69"/>
      <c r="H36" s="70"/>
      <c r="I36" s="70"/>
      <c r="J36" s="70">
        <f>E36/C36</f>
        <v>0.0009686793671294801</v>
      </c>
      <c r="K36" s="70">
        <f>E36/D36</f>
        <v>0.0009686793671294801</v>
      </c>
    </row>
    <row r="37" spans="1:11" ht="12.75">
      <c r="A37" s="66" t="s">
        <v>43</v>
      </c>
      <c r="B37" s="63"/>
      <c r="C37" s="67">
        <v>252</v>
      </c>
      <c r="D37" s="67">
        <v>252</v>
      </c>
      <c r="E37" s="71">
        <v>3.4</v>
      </c>
      <c r="F37" s="71"/>
      <c r="G37" s="69"/>
      <c r="H37" s="70"/>
      <c r="I37" s="70"/>
      <c r="J37" s="70">
        <f>E37/C37</f>
        <v>0.013492063492063491</v>
      </c>
      <c r="K37" s="70">
        <f>E37/D37</f>
        <v>0.013492063492063491</v>
      </c>
    </row>
    <row r="38" spans="1:11" ht="12.75">
      <c r="A38" s="66" t="s">
        <v>44</v>
      </c>
      <c r="B38" s="63"/>
      <c r="C38" s="67">
        <v>369</v>
      </c>
      <c r="D38" s="67">
        <v>369</v>
      </c>
      <c r="E38" s="71">
        <v>7.1</v>
      </c>
      <c r="F38" s="71"/>
      <c r="G38" s="69"/>
      <c r="H38" s="70"/>
      <c r="I38" s="70"/>
      <c r="J38" s="70">
        <f>E38/C38</f>
        <v>0.019241192411924117</v>
      </c>
      <c r="K38" s="70">
        <f>E38/D38</f>
        <v>0.019241192411924117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21.9</v>
      </c>
      <c r="F39" s="71"/>
      <c r="G39" s="69"/>
      <c r="H39" s="70"/>
      <c r="I39" s="70"/>
      <c r="J39" s="70">
        <f>E39/C39</f>
        <v>0.03144744399770247</v>
      </c>
      <c r="K39" s="70">
        <f>E39/D39</f>
        <v>0.03144744399770247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1.8</v>
      </c>
      <c r="F40" s="71"/>
      <c r="G40" s="69"/>
      <c r="H40" s="70"/>
      <c r="I40" s="70"/>
      <c r="J40" s="70">
        <f>E40/C40</f>
        <v>0.01595744680851064</v>
      </c>
      <c r="K40" s="70">
        <f>E40/D40</f>
        <v>0.01595744680851064</v>
      </c>
    </row>
    <row r="41" spans="1:11" ht="12.75">
      <c r="A41" s="66" t="s">
        <v>47</v>
      </c>
      <c r="B41" s="63"/>
      <c r="C41" s="67">
        <v>180</v>
      </c>
      <c r="D41" s="67">
        <v>180</v>
      </c>
      <c r="E41" s="71">
        <v>1.1</v>
      </c>
      <c r="F41" s="71"/>
      <c r="G41" s="69"/>
      <c r="H41" s="70"/>
      <c r="I41" s="70"/>
      <c r="J41" s="70">
        <f>E41/C41</f>
        <v>0.006111111111111111</v>
      </c>
      <c r="K41" s="70">
        <f>E41/D41</f>
        <v>0.006111111111111111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2.6</v>
      </c>
      <c r="F42" s="71"/>
      <c r="G42" s="69"/>
      <c r="H42" s="70"/>
      <c r="I42" s="70"/>
      <c r="J42" s="70">
        <f>E42/C42</f>
        <v>0.011012282930961457</v>
      </c>
      <c r="K42" s="70">
        <f>E42/D42</f>
        <v>0.011012282930961457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14.7</v>
      </c>
      <c r="F43" s="71"/>
      <c r="G43" s="69"/>
      <c r="H43" s="70"/>
      <c r="I43" s="70"/>
      <c r="J43" s="70">
        <f>E43/C43</f>
        <v>0.04401197604790419</v>
      </c>
      <c r="K43" s="70">
        <f>E43/D43</f>
        <v>0.04401197604790419</v>
      </c>
      <c r="L43" s="125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10.4</v>
      </c>
      <c r="F44" s="71"/>
      <c r="G44" s="69"/>
      <c r="H44" s="70"/>
      <c r="I44" s="70"/>
      <c r="J44" s="70">
        <f>E44/C44</f>
        <v>0.004109859711519463</v>
      </c>
      <c r="K44" s="70">
        <f>E44/D44</f>
        <v>0.004109859711519463</v>
      </c>
      <c r="L44" s="125"/>
    </row>
    <row r="45" spans="1:12" s="8" customFormat="1" ht="12.75">
      <c r="A45" s="7" t="s">
        <v>98</v>
      </c>
      <c r="B45" s="3" t="s">
        <v>99</v>
      </c>
      <c r="C45" s="4">
        <f>C46+C47+C48+C49+C50+C51+C52+C53+C54</f>
        <v>3817.9</v>
      </c>
      <c r="D45" s="4">
        <f>D46+D47+D48+D49+D50+D51+D52+D53+D54</f>
        <v>3817.9</v>
      </c>
      <c r="E45" s="4">
        <f>E46+E47+E48+E49+E50+E51+E52+E53+E54</f>
        <v>392.20000000000005</v>
      </c>
      <c r="F45" s="4">
        <f>F46+F47+F48+F49+F50+F51+F52+F53+F54</f>
        <v>0</v>
      </c>
      <c r="G45" s="5">
        <f>E45/C45</f>
        <v>0.1027266298226774</v>
      </c>
      <c r="H45" s="16" t="e">
        <f>E45/#REF!</f>
        <v>#REF!</v>
      </c>
      <c r="I45" s="16" t="e">
        <f>E45/#REF!</f>
        <v>#REF!</v>
      </c>
      <c r="J45" s="15">
        <f>E45/C45</f>
        <v>0.1027266298226774</v>
      </c>
      <c r="K45" s="16">
        <f>E45/D45</f>
        <v>0.1027266298226774</v>
      </c>
      <c r="L45" s="125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0.2</v>
      </c>
      <c r="F46" s="71"/>
      <c r="G46" s="69"/>
      <c r="H46" s="70"/>
      <c r="I46" s="70"/>
      <c r="J46" s="70">
        <f>E46/C46</f>
        <v>0.0020833333333333333</v>
      </c>
      <c r="K46" s="70">
        <f>E46/D46</f>
        <v>0.0020833333333333333</v>
      </c>
      <c r="L46" s="125"/>
    </row>
    <row r="47" spans="1:12" ht="12.75">
      <c r="A47" s="66" t="s">
        <v>43</v>
      </c>
      <c r="B47" s="63"/>
      <c r="C47" s="6">
        <v>11</v>
      </c>
      <c r="D47" s="6">
        <v>11</v>
      </c>
      <c r="E47" s="71"/>
      <c r="F47" s="71"/>
      <c r="G47" s="69"/>
      <c r="H47" s="70"/>
      <c r="I47" s="70"/>
      <c r="J47" s="70">
        <f>E47/C47</f>
        <v>0</v>
      </c>
      <c r="K47" s="70">
        <f>E47/D47</f>
        <v>0</v>
      </c>
      <c r="L47" s="125"/>
    </row>
    <row r="48" spans="1:12" ht="12.75">
      <c r="A48" s="66" t="s">
        <v>44</v>
      </c>
      <c r="B48" s="63"/>
      <c r="C48" s="6">
        <v>35</v>
      </c>
      <c r="D48" s="6">
        <v>35</v>
      </c>
      <c r="E48" s="71">
        <v>146</v>
      </c>
      <c r="F48" s="71"/>
      <c r="G48" s="69"/>
      <c r="H48" s="70"/>
      <c r="I48" s="70"/>
      <c r="J48" s="70">
        <f>E48/C48</f>
        <v>4.171428571428572</v>
      </c>
      <c r="K48" s="70">
        <f>E48/D48</f>
        <v>4.171428571428572</v>
      </c>
      <c r="L48" s="126"/>
    </row>
    <row r="49" spans="1:12" ht="12.75">
      <c r="A49" s="66" t="s">
        <v>45</v>
      </c>
      <c r="B49" s="63"/>
      <c r="C49" s="6">
        <v>402.6</v>
      </c>
      <c r="D49" s="6">
        <v>402.6</v>
      </c>
      <c r="E49" s="71">
        <v>0.3</v>
      </c>
      <c r="F49" s="71"/>
      <c r="G49" s="69"/>
      <c r="H49" s="70"/>
      <c r="I49" s="70"/>
      <c r="J49" s="70">
        <f>E49/C49</f>
        <v>0.0007451564828614008</v>
      </c>
      <c r="K49" s="70">
        <f>E49/D49</f>
        <v>0.0007451564828614008</v>
      </c>
      <c r="L49" s="125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14.9</v>
      </c>
      <c r="F50" s="71"/>
      <c r="G50" s="69"/>
      <c r="H50" s="70"/>
      <c r="I50" s="70"/>
      <c r="J50" s="70">
        <f>E50/C50</f>
        <v>0.24833333333333335</v>
      </c>
      <c r="K50" s="70">
        <f>E50/D50</f>
        <v>0.24833333333333335</v>
      </c>
      <c r="L50" s="125"/>
    </row>
    <row r="51" spans="1:253" s="9" customFormat="1" ht="12.75">
      <c r="A51" s="66" t="s">
        <v>47</v>
      </c>
      <c r="B51" s="63"/>
      <c r="C51" s="6">
        <v>4</v>
      </c>
      <c r="D51" s="6">
        <v>4</v>
      </c>
      <c r="E51" s="71">
        <v>2.8</v>
      </c>
      <c r="F51" s="71"/>
      <c r="G51" s="69"/>
      <c r="H51" s="70"/>
      <c r="I51" s="70"/>
      <c r="J51" s="70">
        <f>E51/C51</f>
        <v>0.7</v>
      </c>
      <c r="K51" s="70">
        <f>E51/D51</f>
        <v>0.7</v>
      </c>
      <c r="L51" s="125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</row>
    <row r="52" spans="1:12" ht="12.75">
      <c r="A52" s="66" t="s">
        <v>48</v>
      </c>
      <c r="B52" s="63"/>
      <c r="C52" s="6"/>
      <c r="D52" s="6"/>
      <c r="E52" s="71"/>
      <c r="F52" s="71"/>
      <c r="G52" s="69"/>
      <c r="H52" s="70"/>
      <c r="I52" s="70"/>
      <c r="J52" s="70"/>
      <c r="K52" s="70"/>
      <c r="L52" s="126"/>
    </row>
    <row r="53" spans="1:253" ht="12.75">
      <c r="A53" s="66" t="s">
        <v>49</v>
      </c>
      <c r="B53" s="63"/>
      <c r="C53" s="71">
        <v>70</v>
      </c>
      <c r="D53" s="71">
        <v>70</v>
      </c>
      <c r="E53" s="71"/>
      <c r="F53" s="71"/>
      <c r="G53" s="69"/>
      <c r="H53" s="70"/>
      <c r="I53" s="70"/>
      <c r="J53" s="70">
        <f>E53/C53</f>
        <v>0</v>
      </c>
      <c r="K53" s="70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11" ht="12.75">
      <c r="A54" s="66" t="s">
        <v>50</v>
      </c>
      <c r="B54" s="63"/>
      <c r="C54" s="6">
        <v>3139.3</v>
      </c>
      <c r="D54" s="6">
        <v>3139.3</v>
      </c>
      <c r="E54" s="71">
        <v>228</v>
      </c>
      <c r="F54" s="71"/>
      <c r="G54" s="69"/>
      <c r="H54" s="70"/>
      <c r="I54" s="70"/>
      <c r="J54" s="70">
        <f>E54/C54</f>
        <v>0.07262765584684483</v>
      </c>
      <c r="K54" s="70">
        <f>E54/D54</f>
        <v>0.07262765584684483</v>
      </c>
    </row>
    <row r="55" spans="1:253" ht="12" customHeight="1">
      <c r="A55" s="7" t="s">
        <v>100</v>
      </c>
      <c r="B55" s="3" t="s">
        <v>91</v>
      </c>
      <c r="C55" s="4">
        <f>C56+C57+C58+C59+C60+C61+C62+C63+C64</f>
        <v>8796.9</v>
      </c>
      <c r="D55" s="4">
        <f>D56+D57+D58+D59+D60+D61+D62+D63+D64</f>
        <v>8796.9</v>
      </c>
      <c r="E55" s="4">
        <f>E56+E57+E58+E59+E60+E61+E62+E63+E64</f>
        <v>312.90000000000003</v>
      </c>
      <c r="F55" s="4">
        <f>F56+F57+F58+F59+F60+F61+F62+F63+F64</f>
        <v>0</v>
      </c>
      <c r="G55" s="5">
        <f>E55/C55</f>
        <v>0.03556934829314873</v>
      </c>
      <c r="H55" s="16" t="e">
        <f>E55/#REF!</f>
        <v>#REF!</v>
      </c>
      <c r="I55" s="16" t="e">
        <f>E55/#REF!</f>
        <v>#REF!</v>
      </c>
      <c r="J55" s="15">
        <f>E55/C55</f>
        <v>0.03556934829314873</v>
      </c>
      <c r="K55" s="16">
        <f>E55/D55</f>
        <v>0.03556934829314873</v>
      </c>
      <c r="L55" s="125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12" ht="14.25" customHeight="1">
      <c r="A56" s="66" t="s">
        <v>42</v>
      </c>
      <c r="B56" s="63"/>
      <c r="C56" s="6">
        <v>1218.1</v>
      </c>
      <c r="D56" s="6">
        <v>1218.1</v>
      </c>
      <c r="E56" s="71">
        <v>62.7</v>
      </c>
      <c r="F56" s="71"/>
      <c r="G56" s="69"/>
      <c r="H56" s="70"/>
      <c r="I56" s="70"/>
      <c r="J56" s="70">
        <f>E56/C56</f>
        <v>0.051473606436253184</v>
      </c>
      <c r="K56" s="70">
        <f>E56/D56</f>
        <v>0.051473606436253184</v>
      </c>
      <c r="L56" s="125"/>
    </row>
    <row r="57" spans="1:12" ht="12" customHeight="1">
      <c r="A57" s="66" t="s">
        <v>43</v>
      </c>
      <c r="B57" s="63"/>
      <c r="C57" s="6">
        <v>449.4</v>
      </c>
      <c r="D57" s="6">
        <v>449.4</v>
      </c>
      <c r="E57" s="71">
        <v>64.6</v>
      </c>
      <c r="F57" s="71"/>
      <c r="G57" s="69"/>
      <c r="H57" s="70"/>
      <c r="I57" s="70"/>
      <c r="J57" s="70">
        <f>E57/C57</f>
        <v>0.14374721851357364</v>
      </c>
      <c r="K57" s="70">
        <f>E57/D57</f>
        <v>0.14374721851357364</v>
      </c>
      <c r="L57" s="125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3.7</v>
      </c>
      <c r="F58" s="71"/>
      <c r="G58" s="69"/>
      <c r="H58" s="70"/>
      <c r="I58" s="70"/>
      <c r="J58" s="70">
        <f>E58/C58</f>
        <v>0.004452466907340554</v>
      </c>
      <c r="K58" s="70">
        <f>E58/D58</f>
        <v>0.004452466907340554</v>
      </c>
      <c r="L58" s="126"/>
    </row>
    <row r="59" spans="1:12" ht="12.75">
      <c r="A59" s="66" t="s">
        <v>45</v>
      </c>
      <c r="B59" s="63"/>
      <c r="C59" s="6">
        <v>1192.3</v>
      </c>
      <c r="D59" s="6">
        <v>1192.3</v>
      </c>
      <c r="E59" s="71">
        <v>14.8</v>
      </c>
      <c r="F59" s="71"/>
      <c r="G59" s="69"/>
      <c r="H59" s="70"/>
      <c r="I59" s="70"/>
      <c r="J59" s="70">
        <f>E59/C59</f>
        <v>0.01241298330956974</v>
      </c>
      <c r="K59" s="70">
        <f>E59/D59</f>
        <v>0.01241298330956974</v>
      </c>
      <c r="L59" s="125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6.3</v>
      </c>
      <c r="F60" s="71"/>
      <c r="G60" s="69"/>
      <c r="H60" s="70"/>
      <c r="I60" s="70"/>
      <c r="J60" s="70">
        <f>E60/C60</f>
        <v>0.014318181818181818</v>
      </c>
      <c r="K60" s="70">
        <f>E60/D60</f>
        <v>0.014318181818181818</v>
      </c>
      <c r="L60" s="125"/>
    </row>
    <row r="61" spans="1:12" ht="12.75">
      <c r="A61" s="66" t="s">
        <v>47</v>
      </c>
      <c r="B61" s="63"/>
      <c r="C61" s="6">
        <v>907.7</v>
      </c>
      <c r="D61" s="6">
        <v>907.7</v>
      </c>
      <c r="E61" s="71">
        <v>24.8</v>
      </c>
      <c r="F61" s="71"/>
      <c r="G61" s="69"/>
      <c r="H61" s="70"/>
      <c r="I61" s="70"/>
      <c r="J61" s="70">
        <f>E61/C61</f>
        <v>0.027321802357607138</v>
      </c>
      <c r="K61" s="70">
        <f>E61/D61</f>
        <v>0.027321802357607138</v>
      </c>
      <c r="L61" s="125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10.3</v>
      </c>
      <c r="F62" s="71"/>
      <c r="G62" s="69"/>
      <c r="H62" s="70"/>
      <c r="I62" s="70"/>
      <c r="J62" s="70">
        <f>E62/C62</f>
        <v>0.02180355630821338</v>
      </c>
      <c r="K62" s="70">
        <f>E62/D62</f>
        <v>0.02180355630821338</v>
      </c>
      <c r="L62" s="126"/>
    </row>
    <row r="63" spans="1:253" ht="12.75">
      <c r="A63" s="66" t="s">
        <v>49</v>
      </c>
      <c r="B63" s="63"/>
      <c r="C63" s="71">
        <v>761.8</v>
      </c>
      <c r="D63" s="71">
        <v>761.8</v>
      </c>
      <c r="E63" s="71">
        <v>90.9</v>
      </c>
      <c r="F63" s="71"/>
      <c r="G63" s="69"/>
      <c r="H63" s="70"/>
      <c r="I63" s="70"/>
      <c r="J63" s="70">
        <f>E63/C63</f>
        <v>0.119322656865319</v>
      </c>
      <c r="K63" s="70">
        <f>E63/D63</f>
        <v>0.119322656865319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11" ht="12.75">
      <c r="A64" s="66" t="s">
        <v>50</v>
      </c>
      <c r="B64" s="63"/>
      <c r="C64" s="6">
        <v>2524.2</v>
      </c>
      <c r="D64" s="6">
        <v>2524.2</v>
      </c>
      <c r="E64" s="71">
        <v>34.8</v>
      </c>
      <c r="F64" s="71"/>
      <c r="G64" s="69"/>
      <c r="H64" s="70"/>
      <c r="I64" s="70"/>
      <c r="J64" s="70">
        <f>E64/C64</f>
        <v>0.013786546232469693</v>
      </c>
      <c r="K64" s="70">
        <f>E64/D64</f>
        <v>0.013786546232469693</v>
      </c>
    </row>
    <row r="65" spans="1:11" ht="12.75">
      <c r="A65" s="112" t="s">
        <v>15</v>
      </c>
      <c r="B65" s="113"/>
      <c r="C65" s="13">
        <f>C5+C15+C25+C35+C45+C55</f>
        <v>42842.9</v>
      </c>
      <c r="D65" s="13">
        <f>D5+D15+D25+D35+D45+D55</f>
        <v>42842.9</v>
      </c>
      <c r="E65" s="13">
        <f>E5+E15+E25+E35+E45+E55</f>
        <v>2584.4</v>
      </c>
      <c r="F65" s="13">
        <f>F5+F15+F25+F35+F45+F55</f>
        <v>0</v>
      </c>
      <c r="G65" s="14">
        <f>E65/C65</f>
        <v>0.060322713915257835</v>
      </c>
      <c r="H65" s="14" t="e">
        <f>E65/#REF!</f>
        <v>#REF!</v>
      </c>
      <c r="I65" s="14" t="e">
        <f>E65/#REF!</f>
        <v>#REF!</v>
      </c>
      <c r="J65" s="26">
        <f>E65/C65</f>
        <v>0.060322713915257835</v>
      </c>
      <c r="K65" s="26">
        <f>E65/D65</f>
        <v>0.060322713915257835</v>
      </c>
    </row>
    <row r="66" spans="1:11" ht="12.75">
      <c r="A66" s="7" t="s">
        <v>81</v>
      </c>
      <c r="B66" s="28" t="s">
        <v>16</v>
      </c>
      <c r="C66" s="4">
        <f>C67</f>
        <v>2209</v>
      </c>
      <c r="D66" s="4">
        <f>D67</f>
        <v>2209</v>
      </c>
      <c r="E66" s="4">
        <f>E67</f>
        <v>247.4</v>
      </c>
      <c r="F66" s="4">
        <f>F67</f>
        <v>0</v>
      </c>
      <c r="G66" s="5">
        <f>E66/C66</f>
        <v>0.11199637845178814</v>
      </c>
      <c r="H66" s="5" t="e">
        <f>E66/#REF!</f>
        <v>#REF!</v>
      </c>
      <c r="I66" s="5" t="e">
        <f>E66/#REF!</f>
        <v>#REF!</v>
      </c>
      <c r="J66" s="15">
        <f>E66/C66</f>
        <v>0.11199637845178814</v>
      </c>
      <c r="K66" s="16">
        <f>E66/D66</f>
        <v>0.11199637845178814</v>
      </c>
    </row>
    <row r="67" spans="1:11" ht="12.75">
      <c r="A67" s="66" t="s">
        <v>50</v>
      </c>
      <c r="B67" s="63"/>
      <c r="C67" s="6">
        <v>2209</v>
      </c>
      <c r="D67" s="6">
        <v>2209</v>
      </c>
      <c r="E67" s="71">
        <v>247.4</v>
      </c>
      <c r="F67" s="68"/>
      <c r="G67" s="69"/>
      <c r="H67" s="69"/>
      <c r="I67" s="69"/>
      <c r="J67" s="70">
        <f>E67/C67</f>
        <v>0.11199637845178814</v>
      </c>
      <c r="K67" s="70">
        <f>E67/D67</f>
        <v>0.11199637845178814</v>
      </c>
    </row>
    <row r="68" spans="1:253" ht="12.75">
      <c r="A68" s="10" t="s">
        <v>130</v>
      </c>
      <c r="B68" s="84" t="s">
        <v>84</v>
      </c>
      <c r="C68" s="12"/>
      <c r="D68" s="12"/>
      <c r="E68" s="12">
        <f>E69</f>
        <v>0</v>
      </c>
      <c r="F68" s="85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11" ht="15" customHeight="1">
      <c r="A69" s="66" t="s">
        <v>50</v>
      </c>
      <c r="B69" s="72"/>
      <c r="C69" s="6"/>
      <c r="D69" s="6"/>
      <c r="E69" s="71"/>
      <c r="F69" s="68"/>
      <c r="G69" s="69"/>
      <c r="H69" s="69"/>
      <c r="I69" s="69"/>
      <c r="J69" s="70"/>
      <c r="K69" s="70"/>
    </row>
    <row r="70" spans="1:11" ht="12.75">
      <c r="A70" s="7" t="s">
        <v>82</v>
      </c>
      <c r="B70" s="27" t="s">
        <v>51</v>
      </c>
      <c r="C70" s="4">
        <f>C71</f>
        <v>250</v>
      </c>
      <c r="D70" s="4">
        <f>D71</f>
        <v>250</v>
      </c>
      <c r="E70" s="4">
        <f>E71</f>
        <v>0</v>
      </c>
      <c r="F70" s="4">
        <f>F71</f>
        <v>0</v>
      </c>
      <c r="G70" s="5">
        <f>E70/C70</f>
        <v>0</v>
      </c>
      <c r="H70" s="16" t="s">
        <v>14</v>
      </c>
      <c r="I70" s="16" t="s">
        <v>14</v>
      </c>
      <c r="J70" s="15">
        <f>E70/C70</f>
        <v>0</v>
      </c>
      <c r="K70" s="16">
        <f>E70/D70</f>
        <v>0</v>
      </c>
    </row>
    <row r="71" spans="1:11" ht="12.75">
      <c r="A71" s="66" t="s">
        <v>50</v>
      </c>
      <c r="B71" s="72"/>
      <c r="C71" s="6">
        <v>250</v>
      </c>
      <c r="D71" s="6">
        <v>250</v>
      </c>
      <c r="E71" s="71"/>
      <c r="F71" s="68"/>
      <c r="G71" s="69"/>
      <c r="H71" s="70"/>
      <c r="I71" s="70"/>
      <c r="J71" s="70">
        <f>E71/C71</f>
        <v>0</v>
      </c>
      <c r="K71" s="70">
        <f>E71/D71</f>
        <v>0</v>
      </c>
    </row>
    <row r="72" spans="1:11" ht="25.5">
      <c r="A72" s="7" t="s">
        <v>101</v>
      </c>
      <c r="B72" s="27" t="s">
        <v>102</v>
      </c>
      <c r="C72" s="12">
        <f>C73</f>
        <v>70</v>
      </c>
      <c r="D72" s="12">
        <f>D73</f>
        <v>70</v>
      </c>
      <c r="E72" s="12">
        <f>E73</f>
        <v>0</v>
      </c>
      <c r="F72" s="85"/>
      <c r="G72" s="30"/>
      <c r="H72" s="15"/>
      <c r="I72" s="15"/>
      <c r="J72" s="15"/>
      <c r="K72" s="15"/>
    </row>
    <row r="73" spans="1:11" ht="12.75">
      <c r="A73" s="66" t="s">
        <v>50</v>
      </c>
      <c r="B73" s="72"/>
      <c r="C73" s="6">
        <v>70</v>
      </c>
      <c r="D73" s="6">
        <v>70</v>
      </c>
      <c r="E73" s="71"/>
      <c r="F73" s="68"/>
      <c r="G73" s="69"/>
      <c r="H73" s="70"/>
      <c r="I73" s="70"/>
      <c r="J73" s="70"/>
      <c r="K73" s="70"/>
    </row>
    <row r="74" spans="1:11" ht="12.75">
      <c r="A74" s="112" t="s">
        <v>26</v>
      </c>
      <c r="B74" s="113"/>
      <c r="C74" s="13">
        <f>C66+C70</f>
        <v>2459</v>
      </c>
      <c r="D74" s="13">
        <f>D66+D70</f>
        <v>2459</v>
      </c>
      <c r="E74" s="13">
        <f>E66+E70+E68+E72</f>
        <v>247.4</v>
      </c>
      <c r="F74" s="13">
        <f>F66+F70</f>
        <v>0</v>
      </c>
      <c r="G74" s="14">
        <f>E74/C74</f>
        <v>0.10061000406669378</v>
      </c>
      <c r="H74" s="16" t="s">
        <v>14</v>
      </c>
      <c r="I74" s="16" t="s">
        <v>14</v>
      </c>
      <c r="J74" s="26">
        <f>E74/C74</f>
        <v>0.10061000406669378</v>
      </c>
      <c r="K74" s="26">
        <f>E74/D74</f>
        <v>0.10061000406669378</v>
      </c>
    </row>
    <row r="75" spans="1:11" ht="16.5">
      <c r="A75" s="114" t="s">
        <v>52</v>
      </c>
      <c r="B75" s="115"/>
      <c r="C75" s="17">
        <f>C76+C77+C78+C79+C80+C81+C82+C83+C84</f>
        <v>45371.9</v>
      </c>
      <c r="D75" s="17">
        <f>D76+D77+D78+D79+D80+D81+D82+D83+D84</f>
        <v>45371.9</v>
      </c>
      <c r="E75" s="17">
        <f>E76+E77+E78+E79+E80+E81+E82+E83+E84</f>
        <v>2831.8</v>
      </c>
      <c r="F75" s="17">
        <f>F76+F77+F78+F79+F80+F81+F82+F83+F84</f>
        <v>0</v>
      </c>
      <c r="G75" s="42">
        <f>E75/C75</f>
        <v>0.06241307946107613</v>
      </c>
      <c r="H75" s="42" t="e">
        <f>E75/#REF!</f>
        <v>#REF!</v>
      </c>
      <c r="I75" s="42" t="e">
        <f>E75/#REF!</f>
        <v>#REF!</v>
      </c>
      <c r="J75" s="83">
        <f>E75/C75</f>
        <v>0.06241307946107613</v>
      </c>
      <c r="K75" s="52">
        <f>E75/D75</f>
        <v>0.06241307946107613</v>
      </c>
    </row>
    <row r="76" spans="1:11" ht="12.75">
      <c r="A76" s="66" t="s">
        <v>42</v>
      </c>
      <c r="B76" s="63"/>
      <c r="C76" s="4">
        <f>C6+C16+C26+C36+C46+C56</f>
        <v>3215.3999999999996</v>
      </c>
      <c r="D76" s="4">
        <f>D6+D16+D26+D36+D46+D56</f>
        <v>3215.3999999999996</v>
      </c>
      <c r="E76" s="4">
        <f>E6+E16+E26+E36+E46+E56</f>
        <v>181</v>
      </c>
      <c r="F76" s="4">
        <f>F6+F16+F26+F36+F46+F56</f>
        <v>0</v>
      </c>
      <c r="G76" s="30">
        <f>E76/C76</f>
        <v>0.05629159669092493</v>
      </c>
      <c r="H76" s="5" t="e">
        <f>E76/#REF!</f>
        <v>#REF!</v>
      </c>
      <c r="I76" s="5" t="e">
        <f>E76/#REF!</f>
        <v>#REF!</v>
      </c>
      <c r="J76" s="15">
        <f>E76/C76</f>
        <v>0.05629159669092493</v>
      </c>
      <c r="K76" s="16">
        <f>E76/D76</f>
        <v>0.05629159669092493</v>
      </c>
    </row>
    <row r="77" spans="1:11" ht="12.75">
      <c r="A77" s="66" t="s">
        <v>43</v>
      </c>
      <c r="B77" s="63"/>
      <c r="C77" s="4">
        <f>C7+C17+C27+C37+C47+C57</f>
        <v>1564.3000000000002</v>
      </c>
      <c r="D77" s="4">
        <f>D7+D17+D27+D37+D47+D57</f>
        <v>1564.3000000000002</v>
      </c>
      <c r="E77" s="4">
        <f>E7+E17+E27+E37+E47+E57</f>
        <v>134.3</v>
      </c>
      <c r="F77" s="4">
        <f>F7+F17+F27+F37+F47+F57</f>
        <v>0</v>
      </c>
      <c r="G77" s="30">
        <f>E77/C77</f>
        <v>0.08585309723198875</v>
      </c>
      <c r="H77" s="5" t="e">
        <f>E77/#REF!</f>
        <v>#REF!</v>
      </c>
      <c r="I77" s="5" t="e">
        <f>E77/#REF!</f>
        <v>#REF!</v>
      </c>
      <c r="J77" s="15">
        <f>E77/C77</f>
        <v>0.08585309723198875</v>
      </c>
      <c r="K77" s="16">
        <f>E77/D77</f>
        <v>0.08585309723198875</v>
      </c>
    </row>
    <row r="78" spans="1:11" ht="13.5" customHeight="1">
      <c r="A78" s="66" t="s">
        <v>44</v>
      </c>
      <c r="B78" s="63"/>
      <c r="C78" s="4">
        <f>C8+C18+C28+C38+C48+C58</f>
        <v>2583.2</v>
      </c>
      <c r="D78" s="4">
        <f>D8+D18+D28+D38+D48+D58</f>
        <v>2583.2</v>
      </c>
      <c r="E78" s="4">
        <f>E8+E18+E28+E38+E48+E58</f>
        <v>258.5</v>
      </c>
      <c r="F78" s="4">
        <f>F8+F18+F28+F38+F48+F58</f>
        <v>0</v>
      </c>
      <c r="G78" s="30">
        <f>E78/C78</f>
        <v>0.10006968101579437</v>
      </c>
      <c r="H78" s="5" t="e">
        <f>E78/#REF!</f>
        <v>#REF!</v>
      </c>
      <c r="I78" s="5" t="e">
        <f>E78/#REF!</f>
        <v>#REF!</v>
      </c>
      <c r="J78" s="15">
        <f>E78/C78</f>
        <v>0.10006968101579437</v>
      </c>
      <c r="K78" s="16">
        <f>E78/D78</f>
        <v>0.10006968101579437</v>
      </c>
    </row>
    <row r="79" spans="1:11" ht="15.75" customHeight="1">
      <c r="A79" s="66" t="s">
        <v>45</v>
      </c>
      <c r="B79" s="63"/>
      <c r="C79" s="4">
        <f>C9+C19+C29+C39+C49+C59</f>
        <v>3831.0999999999995</v>
      </c>
      <c r="D79" s="4">
        <f>D9+D19+D29+D39+D49+D59</f>
        <v>3831.0999999999995</v>
      </c>
      <c r="E79" s="4">
        <f>E9+E19+E29+E39+E49+E59</f>
        <v>180.40000000000003</v>
      </c>
      <c r="F79" s="4">
        <f>F9+F19+F29+F39+F49+F59</f>
        <v>0</v>
      </c>
      <c r="G79" s="30">
        <f>E79/C79</f>
        <v>0.04708830362037014</v>
      </c>
      <c r="H79" s="5" t="e">
        <f>E79/#REF!</f>
        <v>#REF!</v>
      </c>
      <c r="I79" s="5" t="e">
        <f>E79/#REF!</f>
        <v>#REF!</v>
      </c>
      <c r="J79" s="15">
        <f>E79/C79</f>
        <v>0.04708830362037014</v>
      </c>
      <c r="K79" s="16">
        <f>E79/D79</f>
        <v>0.04708830362037014</v>
      </c>
    </row>
    <row r="80" spans="1:11" ht="12.75">
      <c r="A80" s="66" t="s">
        <v>46</v>
      </c>
      <c r="B80" s="63"/>
      <c r="C80" s="4">
        <f>C10+C20+C30+C40+C50+C60</f>
        <v>1474.3</v>
      </c>
      <c r="D80" s="4">
        <f>D10+D20+D30+D40+D50+D60</f>
        <v>1474.3</v>
      </c>
      <c r="E80" s="4">
        <f>E10+E20+E30+E40+E50+E60</f>
        <v>105.8</v>
      </c>
      <c r="F80" s="4">
        <f>F10+F20+F30+F40+F50+F60</f>
        <v>0</v>
      </c>
      <c r="G80" s="30">
        <f>E80/C80</f>
        <v>0.0717628705148206</v>
      </c>
      <c r="H80" s="5" t="e">
        <f>E80/#REF!</f>
        <v>#REF!</v>
      </c>
      <c r="I80" s="5" t="e">
        <f>E80/#REF!</f>
        <v>#REF!</v>
      </c>
      <c r="J80" s="15">
        <f>E80/C80</f>
        <v>0.0717628705148206</v>
      </c>
      <c r="K80" s="16">
        <f>E80/D80</f>
        <v>0.0717628705148206</v>
      </c>
    </row>
    <row r="81" spans="1:11" ht="12.75">
      <c r="A81" s="66" t="s">
        <v>47</v>
      </c>
      <c r="B81" s="63"/>
      <c r="C81" s="4">
        <f>C11+C21+C31+C41+C51+C61</f>
        <v>3810.3</v>
      </c>
      <c r="D81" s="4">
        <f>D11+D21+D31+D41+D51+D61</f>
        <v>3810.3</v>
      </c>
      <c r="E81" s="4">
        <f>E11+E21+E31+E41+E51+E61</f>
        <v>227.00000000000003</v>
      </c>
      <c r="F81" s="4">
        <f>F11+F21+F31+F41+F51+F61</f>
        <v>0</v>
      </c>
      <c r="G81" s="30">
        <f>E81/C81</f>
        <v>0.059575361520090284</v>
      </c>
      <c r="H81" s="5" t="e">
        <f>E81/#REF!</f>
        <v>#REF!</v>
      </c>
      <c r="I81" s="5" t="e">
        <f>E81/#REF!</f>
        <v>#REF!</v>
      </c>
      <c r="J81" s="15">
        <f>E81/C81</f>
        <v>0.059575361520090284</v>
      </c>
      <c r="K81" s="16">
        <f>E81/D81</f>
        <v>0.059575361520090284</v>
      </c>
    </row>
    <row r="82" spans="1:11" ht="12.75">
      <c r="A82" s="66" t="s">
        <v>48</v>
      </c>
      <c r="B82" s="63"/>
      <c r="C82" s="4">
        <f>C12+C22+C32+C42+C52+C62</f>
        <v>1922.1999999999998</v>
      </c>
      <c r="D82" s="4">
        <f>D12+D22+D32+D42+D52+D62</f>
        <v>1922.1999999999998</v>
      </c>
      <c r="E82" s="4">
        <f>E12+E22+E32+E42+E52+E62</f>
        <v>121.3</v>
      </c>
      <c r="F82" s="4">
        <f>F12+F22+F32+F42+F52+F62</f>
        <v>0</v>
      </c>
      <c r="G82" s="30">
        <f>E82/C82</f>
        <v>0.06310477577775465</v>
      </c>
      <c r="H82" s="5" t="e">
        <f>E82/#REF!</f>
        <v>#REF!</v>
      </c>
      <c r="I82" s="5" t="e">
        <f>E82/#REF!</f>
        <v>#REF!</v>
      </c>
      <c r="J82" s="15">
        <f>E82/C82</f>
        <v>0.06310477577775465</v>
      </c>
      <c r="K82" s="16">
        <f>E82/D82</f>
        <v>0.06310477577775465</v>
      </c>
    </row>
    <row r="83" spans="1:11" ht="12.75">
      <c r="A83" s="66" t="s">
        <v>49</v>
      </c>
      <c r="B83" s="63"/>
      <c r="C83" s="4">
        <f>C13+C23+C33+C43+C53+C63</f>
        <v>2830.3</v>
      </c>
      <c r="D83" s="4">
        <f>D13+D23+D33+D43+D53+D63</f>
        <v>2830.3</v>
      </c>
      <c r="E83" s="4">
        <f>E13+E23+E33+E43+E53+E63</f>
        <v>282.5</v>
      </c>
      <c r="F83" s="4">
        <f>F13+F23+F33+F43+F53+F63</f>
        <v>0</v>
      </c>
      <c r="G83" s="30">
        <f>E83/C83</f>
        <v>0.09981274069886584</v>
      </c>
      <c r="H83" s="5" t="e">
        <f>E83/#REF!</f>
        <v>#REF!</v>
      </c>
      <c r="I83" s="5" t="e">
        <f>E83/#REF!</f>
        <v>#REF!</v>
      </c>
      <c r="J83" s="15">
        <f>E83/C83</f>
        <v>0.09981274069886584</v>
      </c>
      <c r="K83" s="16">
        <f>E83/D83</f>
        <v>0.09981274069886584</v>
      </c>
    </row>
    <row r="84" spans="1:11" ht="12.75">
      <c r="A84" s="66" t="s">
        <v>50</v>
      </c>
      <c r="B84" s="63"/>
      <c r="C84" s="4">
        <f>C14+C24+C34+C44+C54+C64+C67+C71+C73</f>
        <v>24140.800000000003</v>
      </c>
      <c r="D84" s="4">
        <f>D14+D24+D34+D44+D54+D64+D67+D71+D73</f>
        <v>24140.800000000003</v>
      </c>
      <c r="E84" s="4">
        <f>E14+E24+E34+E44+E54+E64+E67+E71+E73</f>
        <v>1341.0000000000002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0.055549111876988334</v>
      </c>
      <c r="K84" s="16">
        <f>E84/D84</f>
        <v>0.055549111876988334</v>
      </c>
    </row>
    <row r="85" spans="1:11" ht="63">
      <c r="A85" s="19" t="s">
        <v>53</v>
      </c>
      <c r="B85" s="1" t="s">
        <v>54</v>
      </c>
      <c r="C85" s="4">
        <f>C86+C87+C88+C89+C90+C91+C92+C93+C94</f>
        <v>29933.5</v>
      </c>
      <c r="D85" s="4">
        <f>D86+D87+D88+D89+D90+D91+D92+D93+D94</f>
        <v>29933.5</v>
      </c>
      <c r="E85" s="4">
        <f>E86+E87+E88+E89+E90+E91+E92+E93+E94</f>
        <v>2509.2000000000003</v>
      </c>
      <c r="F85" s="4">
        <f>F86+F87+F88+F89+F90+F91+F92+F93+F94</f>
        <v>0</v>
      </c>
      <c r="G85" s="5">
        <f>E85/C85</f>
        <v>0.08382581388745053</v>
      </c>
      <c r="H85" s="16" t="e">
        <f>E85/#REF!</f>
        <v>#REF!</v>
      </c>
      <c r="I85" s="16" t="e">
        <f>E85/#REF!</f>
        <v>#REF!</v>
      </c>
      <c r="J85" s="15">
        <f>E85/C85</f>
        <v>0.08382581388745053</v>
      </c>
      <c r="K85" s="16">
        <f>E85/D85</f>
        <v>0.08382581388745053</v>
      </c>
    </row>
    <row r="86" spans="1:11" ht="12.75">
      <c r="A86" s="66" t="s">
        <v>42</v>
      </c>
      <c r="B86" s="63"/>
      <c r="C86" s="6">
        <v>4139.4</v>
      </c>
      <c r="D86" s="6">
        <v>4139.4</v>
      </c>
      <c r="E86" s="6">
        <v>327.6</v>
      </c>
      <c r="F86" s="6"/>
      <c r="G86" s="69"/>
      <c r="H86" s="70"/>
      <c r="I86" s="70"/>
      <c r="J86" s="70">
        <f>E86/C86</f>
        <v>0.07914190462385855</v>
      </c>
      <c r="K86" s="70">
        <f>E86/D86</f>
        <v>0.07914190462385855</v>
      </c>
    </row>
    <row r="87" spans="1:253" s="9" customFormat="1" ht="12" customHeight="1">
      <c r="A87" s="66" t="s">
        <v>43</v>
      </c>
      <c r="B87" s="63"/>
      <c r="C87" s="6">
        <v>2994.4</v>
      </c>
      <c r="D87" s="6">
        <v>2994.4</v>
      </c>
      <c r="E87" s="6">
        <v>237.1</v>
      </c>
      <c r="F87" s="6"/>
      <c r="G87" s="69"/>
      <c r="H87" s="70"/>
      <c r="I87" s="70"/>
      <c r="J87" s="70">
        <f>E87/C87</f>
        <v>0.07918113812449906</v>
      </c>
      <c r="K87" s="70">
        <f>E87/D87</f>
        <v>0.07918113812449906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</row>
    <row r="88" spans="1:253" s="9" customFormat="1" ht="12.75">
      <c r="A88" s="66" t="s">
        <v>44</v>
      </c>
      <c r="B88" s="63"/>
      <c r="C88" s="6">
        <v>4433.8</v>
      </c>
      <c r="D88" s="6">
        <v>4433.8</v>
      </c>
      <c r="E88" s="6">
        <v>351</v>
      </c>
      <c r="F88" s="6"/>
      <c r="G88" s="69"/>
      <c r="H88" s="70"/>
      <c r="I88" s="70"/>
      <c r="J88" s="70">
        <f>E88/C88</f>
        <v>0.07916459921512022</v>
      </c>
      <c r="K88" s="70">
        <f>E88/D88</f>
        <v>0.07916459921512022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</row>
    <row r="89" spans="1:253" s="9" customFormat="1" ht="12.75" customHeight="1">
      <c r="A89" s="66" t="s">
        <v>45</v>
      </c>
      <c r="B89" s="63"/>
      <c r="C89" s="6">
        <v>2387.9</v>
      </c>
      <c r="D89" s="6">
        <v>2387.9</v>
      </c>
      <c r="E89" s="6">
        <v>189.1</v>
      </c>
      <c r="F89" s="6"/>
      <c r="G89" s="69"/>
      <c r="H89" s="70"/>
      <c r="I89" s="70"/>
      <c r="J89" s="70">
        <f>E89/C89</f>
        <v>0.0791909208928347</v>
      </c>
      <c r="K89" s="70">
        <f>E89/D89</f>
        <v>0.0791909208928347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</row>
    <row r="90" spans="1:253" s="9" customFormat="1" ht="12.75">
      <c r="A90" s="66" t="s">
        <v>46</v>
      </c>
      <c r="B90" s="63"/>
      <c r="C90" s="6">
        <v>3354</v>
      </c>
      <c r="D90" s="6">
        <v>3354</v>
      </c>
      <c r="E90" s="6">
        <v>265.5</v>
      </c>
      <c r="F90" s="6"/>
      <c r="G90" s="69"/>
      <c r="H90" s="70"/>
      <c r="I90" s="70"/>
      <c r="J90" s="70">
        <f>E90/C90</f>
        <v>0.07915921288014312</v>
      </c>
      <c r="K90" s="70">
        <f>E90/D90</f>
        <v>0.07915921288014312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</row>
    <row r="91" spans="1:253" s="9" customFormat="1" ht="12.75">
      <c r="A91" s="66" t="s">
        <v>47</v>
      </c>
      <c r="B91" s="63"/>
      <c r="C91" s="6">
        <v>3544.5</v>
      </c>
      <c r="D91" s="6">
        <v>3544.5</v>
      </c>
      <c r="E91" s="6">
        <v>280.6</v>
      </c>
      <c r="F91" s="6"/>
      <c r="G91" s="69"/>
      <c r="H91" s="70"/>
      <c r="I91" s="70"/>
      <c r="J91" s="70">
        <f>E91/C91</f>
        <v>0.07916490337142051</v>
      </c>
      <c r="K91" s="70">
        <f>E91/D91</f>
        <v>0.07916490337142051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</row>
    <row r="92" spans="1:253" s="9" customFormat="1" ht="12.75">
      <c r="A92" s="66" t="s">
        <v>48</v>
      </c>
      <c r="B92" s="63"/>
      <c r="C92" s="6">
        <v>3542.4</v>
      </c>
      <c r="D92" s="6">
        <v>3542.4</v>
      </c>
      <c r="E92" s="6">
        <v>280.4</v>
      </c>
      <c r="F92" s="6"/>
      <c r="G92" s="69"/>
      <c r="H92" s="70"/>
      <c r="I92" s="70"/>
      <c r="J92" s="70">
        <f>E92/C92</f>
        <v>0.0791553748870822</v>
      </c>
      <c r="K92" s="70">
        <f>E92/D92</f>
        <v>0.0791553748870822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</row>
    <row r="93" spans="1:253" s="9" customFormat="1" ht="13.5" customHeight="1">
      <c r="A93" s="66" t="s">
        <v>49</v>
      </c>
      <c r="B93" s="63"/>
      <c r="C93" s="6">
        <v>4017.8</v>
      </c>
      <c r="D93" s="6">
        <v>4017.8</v>
      </c>
      <c r="E93" s="6">
        <v>457.6</v>
      </c>
      <c r="F93" s="6"/>
      <c r="G93" s="69"/>
      <c r="H93" s="70"/>
      <c r="I93" s="70"/>
      <c r="J93" s="70">
        <f>E93/C93</f>
        <v>0.11389317536960526</v>
      </c>
      <c r="K93" s="70">
        <f>E93/D93</f>
        <v>0.11389317536960526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</row>
    <row r="94" spans="1:253" s="9" customFormat="1" ht="12.75">
      <c r="A94" s="80" t="s">
        <v>50</v>
      </c>
      <c r="B94" s="63"/>
      <c r="C94" s="6">
        <v>1519.3</v>
      </c>
      <c r="D94" s="6">
        <v>1519.3</v>
      </c>
      <c r="E94" s="6">
        <v>120.3</v>
      </c>
      <c r="F94" s="68"/>
      <c r="G94" s="69"/>
      <c r="H94" s="70"/>
      <c r="I94" s="70"/>
      <c r="J94" s="70">
        <f>E94/C94</f>
        <v>0.0791812018692819</v>
      </c>
      <c r="K94" s="70">
        <f>E94/D94</f>
        <v>0.0791812018692819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</row>
    <row r="95" spans="1:253" s="9" customFormat="1" ht="110.25">
      <c r="A95" s="19" t="s">
        <v>55</v>
      </c>
      <c r="B95" s="1" t="s">
        <v>56</v>
      </c>
      <c r="C95" s="4">
        <f>C96+C97+C98+C99+C100+C101+C102+C103+C104</f>
        <v>1166.6000000000001</v>
      </c>
      <c r="D95" s="4">
        <f>D96+D97+D98+D99+D100+D101+D102+D103+D104</f>
        <v>1166.6000000000001</v>
      </c>
      <c r="E95" s="4">
        <f>E96+E97+E98+E99+E100+E101+E102+E103+E104</f>
        <v>291.7</v>
      </c>
      <c r="F95" s="4">
        <f>F96+F97+F98+F99+F100+F101+F102+F103+F104</f>
        <v>0</v>
      </c>
      <c r="G95" s="5">
        <f>E95/C95</f>
        <v>0.25004285959197664</v>
      </c>
      <c r="H95" s="5" t="e">
        <f>E95/#REF!</f>
        <v>#REF!</v>
      </c>
      <c r="I95" s="5" t="e">
        <f>E95/#REF!</f>
        <v>#REF!</v>
      </c>
      <c r="J95" s="15">
        <f>E95/C95</f>
        <v>0.25004285959197664</v>
      </c>
      <c r="K95" s="16">
        <f>E95/D95</f>
        <v>0.25004285959197664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</row>
    <row r="96" spans="1:253" s="9" customFormat="1" ht="12.75">
      <c r="A96" s="66" t="s">
        <v>42</v>
      </c>
      <c r="B96" s="63"/>
      <c r="C96" s="6">
        <v>89.7</v>
      </c>
      <c r="D96" s="6">
        <v>89.7</v>
      </c>
      <c r="E96" s="6">
        <v>22.4</v>
      </c>
      <c r="F96" s="68"/>
      <c r="G96" s="69">
        <f>E96/C96</f>
        <v>0.24972129319955405</v>
      </c>
      <c r="H96" s="69" t="e">
        <f>E96/#REF!</f>
        <v>#REF!</v>
      </c>
      <c r="I96" s="69" t="e">
        <f>E96/#REF!</f>
        <v>#REF!</v>
      </c>
      <c r="J96" s="70">
        <f>E96/C96</f>
        <v>0.24972129319955405</v>
      </c>
      <c r="K96" s="70">
        <f>E96/D96</f>
        <v>0.24972129319955405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</row>
    <row r="97" spans="1:253" s="9" customFormat="1" ht="12.75">
      <c r="A97" s="66" t="s">
        <v>43</v>
      </c>
      <c r="B97" s="63"/>
      <c r="C97" s="6">
        <v>89.7</v>
      </c>
      <c r="D97" s="6">
        <v>89.7</v>
      </c>
      <c r="E97" s="6">
        <v>22.4</v>
      </c>
      <c r="F97" s="68"/>
      <c r="G97" s="69">
        <f>E97/C97</f>
        <v>0.24972129319955405</v>
      </c>
      <c r="H97" s="69" t="e">
        <f>E97/#REF!</f>
        <v>#REF!</v>
      </c>
      <c r="I97" s="69" t="e">
        <f>E97/#REF!</f>
        <v>#REF!</v>
      </c>
      <c r="J97" s="70">
        <f>E97/C97</f>
        <v>0.24972129319955405</v>
      </c>
      <c r="K97" s="70">
        <f>E97/D97</f>
        <v>0.24972129319955405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</row>
    <row r="98" spans="1:253" s="9" customFormat="1" ht="12.75">
      <c r="A98" s="66" t="s">
        <v>44</v>
      </c>
      <c r="B98" s="63"/>
      <c r="C98" s="6">
        <v>89.7</v>
      </c>
      <c r="D98" s="6">
        <v>89.7</v>
      </c>
      <c r="E98" s="6">
        <v>22.4</v>
      </c>
      <c r="F98" s="68"/>
      <c r="G98" s="69">
        <f>E98/C98</f>
        <v>0.24972129319955405</v>
      </c>
      <c r="H98" s="69" t="e">
        <f>E98/#REF!</f>
        <v>#REF!</v>
      </c>
      <c r="I98" s="69" t="e">
        <f>E98/#REF!</f>
        <v>#REF!</v>
      </c>
      <c r="J98" s="70">
        <f>E98/C98</f>
        <v>0.24972129319955405</v>
      </c>
      <c r="K98" s="70">
        <f>E98/D98</f>
        <v>0.24972129319955405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</row>
    <row r="99" spans="1:253" s="9" customFormat="1" ht="12.75">
      <c r="A99" s="66" t="s">
        <v>45</v>
      </c>
      <c r="B99" s="63"/>
      <c r="C99" s="6">
        <v>89.7</v>
      </c>
      <c r="D99" s="6">
        <v>89.7</v>
      </c>
      <c r="E99" s="6">
        <v>22.4</v>
      </c>
      <c r="F99" s="68"/>
      <c r="G99" s="69">
        <f>E99/C99</f>
        <v>0.24972129319955405</v>
      </c>
      <c r="H99" s="69" t="e">
        <f>E99/#REF!</f>
        <v>#REF!</v>
      </c>
      <c r="I99" s="69" t="e">
        <f>E99/#REF!</f>
        <v>#REF!</v>
      </c>
      <c r="J99" s="70">
        <f>E99/C99</f>
        <v>0.24972129319955405</v>
      </c>
      <c r="K99" s="70">
        <f>E99/D99</f>
        <v>0.24972129319955405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</row>
    <row r="100" spans="1:253" s="9" customFormat="1" ht="12.75">
      <c r="A100" s="66" t="s">
        <v>46</v>
      </c>
      <c r="B100" s="63"/>
      <c r="C100" s="6">
        <v>89.7</v>
      </c>
      <c r="D100" s="6">
        <v>89.7</v>
      </c>
      <c r="E100" s="6">
        <v>22.5</v>
      </c>
      <c r="F100" s="68"/>
      <c r="G100" s="69">
        <f>E100/C100</f>
        <v>0.2508361204013378</v>
      </c>
      <c r="H100" s="69" t="e">
        <f>E100/#REF!</f>
        <v>#REF!</v>
      </c>
      <c r="I100" s="69" t="e">
        <f>E100/#REF!</f>
        <v>#REF!</v>
      </c>
      <c r="J100" s="70">
        <f>E100/C100</f>
        <v>0.2508361204013378</v>
      </c>
      <c r="K100" s="70">
        <f>E100/D100</f>
        <v>0.2508361204013378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  <c r="IP100" s="60"/>
      <c r="IQ100" s="60"/>
      <c r="IR100" s="60"/>
      <c r="IS100" s="60"/>
    </row>
    <row r="101" spans="1:253" s="9" customFormat="1" ht="12.75">
      <c r="A101" s="66" t="s">
        <v>47</v>
      </c>
      <c r="B101" s="63"/>
      <c r="C101" s="6">
        <v>89.7</v>
      </c>
      <c r="D101" s="6">
        <v>89.7</v>
      </c>
      <c r="E101" s="6">
        <v>22.4</v>
      </c>
      <c r="F101" s="68"/>
      <c r="G101" s="69">
        <f>E101/C101</f>
        <v>0.24972129319955405</v>
      </c>
      <c r="H101" s="69" t="e">
        <f>E101/#REF!</f>
        <v>#REF!</v>
      </c>
      <c r="I101" s="69" t="e">
        <f>E101/#REF!</f>
        <v>#REF!</v>
      </c>
      <c r="J101" s="70">
        <f>E101/C101</f>
        <v>0.24972129319955405</v>
      </c>
      <c r="K101" s="70">
        <f>E101/D101</f>
        <v>0.24972129319955405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</row>
    <row r="102" spans="1:253" s="9" customFormat="1" ht="12.75">
      <c r="A102" s="66" t="s">
        <v>48</v>
      </c>
      <c r="B102" s="63"/>
      <c r="C102" s="6">
        <v>89.7</v>
      </c>
      <c r="D102" s="6">
        <v>89.7</v>
      </c>
      <c r="E102" s="6">
        <v>22.5</v>
      </c>
      <c r="F102" s="68"/>
      <c r="G102" s="69">
        <f>E102/C102</f>
        <v>0.2508361204013378</v>
      </c>
      <c r="H102" s="69" t="e">
        <f>E102/#REF!</f>
        <v>#REF!</v>
      </c>
      <c r="I102" s="69" t="e">
        <f>E102/#REF!</f>
        <v>#REF!</v>
      </c>
      <c r="J102" s="70">
        <f>E102/C102</f>
        <v>0.2508361204013378</v>
      </c>
      <c r="K102" s="70">
        <f>E102/D102</f>
        <v>0.2508361204013378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</row>
    <row r="103" spans="1:11" s="9" customFormat="1" ht="12.75">
      <c r="A103" s="66" t="s">
        <v>49</v>
      </c>
      <c r="B103" s="63"/>
      <c r="C103" s="6">
        <v>89.7</v>
      </c>
      <c r="D103" s="6">
        <v>89.7</v>
      </c>
      <c r="E103" s="6">
        <v>22.4</v>
      </c>
      <c r="F103" s="68"/>
      <c r="G103" s="69">
        <f>E103/C103</f>
        <v>0.24972129319955405</v>
      </c>
      <c r="H103" s="69" t="e">
        <f>E103/#REF!</f>
        <v>#REF!</v>
      </c>
      <c r="I103" s="69" t="e">
        <f>E103/#REF!</f>
        <v>#REF!</v>
      </c>
      <c r="J103" s="70">
        <f>E103/C103</f>
        <v>0.24972129319955405</v>
      </c>
      <c r="K103" s="70">
        <f>E103/D103</f>
        <v>0.24972129319955405</v>
      </c>
    </row>
    <row r="104" spans="1:11" s="9" customFormat="1" ht="12.75">
      <c r="A104" s="66" t="s">
        <v>50</v>
      </c>
      <c r="B104" s="63"/>
      <c r="C104" s="29">
        <v>449</v>
      </c>
      <c r="D104" s="29">
        <v>449</v>
      </c>
      <c r="E104" s="29">
        <v>112.3</v>
      </c>
      <c r="F104" s="68"/>
      <c r="G104" s="69">
        <f>E104/C104</f>
        <v>0.25011135857461025</v>
      </c>
      <c r="H104" s="5" t="e">
        <f>E104/#REF!</f>
        <v>#REF!</v>
      </c>
      <c r="I104" s="5" t="e">
        <f>E104/#REF!</f>
        <v>#REF!</v>
      </c>
      <c r="J104" s="70">
        <f>E104/C104</f>
        <v>0.25011135857461025</v>
      </c>
      <c r="K104" s="70">
        <f>E104/D104</f>
        <v>0.25011135857461025</v>
      </c>
    </row>
    <row r="105" spans="1:11" s="9" customFormat="1" ht="26.25">
      <c r="A105" s="19" t="s">
        <v>77</v>
      </c>
      <c r="B105" s="27" t="s">
        <v>83</v>
      </c>
      <c r="C105" s="4">
        <f>C106+C107+C108+C109+C110+C111+C112+C113+C114</f>
        <v>1340.2</v>
      </c>
      <c r="D105" s="4">
        <f>D106+D107+D108+D109+D110+D111+D112+D113+D114</f>
        <v>8237.7</v>
      </c>
      <c r="E105" s="12">
        <f>E106+E107+E108+E109+E110+E111+E112+E113+E114</f>
        <v>0</v>
      </c>
      <c r="F105" s="12">
        <f>F106+F107+F108+F109+F110+F111+F112+F113+F114</f>
        <v>0</v>
      </c>
      <c r="G105" s="5">
        <f>E105/C105</f>
        <v>0</v>
      </c>
      <c r="H105" s="16"/>
      <c r="I105" s="16"/>
      <c r="J105" s="15">
        <f>E105/C105</f>
        <v>0</v>
      </c>
      <c r="K105" s="16">
        <f>E105/D105</f>
        <v>0</v>
      </c>
    </row>
    <row r="106" spans="1:11" s="9" customFormat="1" ht="12.75">
      <c r="A106" s="66" t="s">
        <v>42</v>
      </c>
      <c r="B106" s="72"/>
      <c r="C106" s="72"/>
      <c r="D106" s="73"/>
      <c r="E106" s="71"/>
      <c r="F106" s="71"/>
      <c r="G106" s="69"/>
      <c r="H106" s="5"/>
      <c r="I106" s="5"/>
      <c r="J106" s="70"/>
      <c r="K106" s="70"/>
    </row>
    <row r="107" spans="1:11" s="9" customFormat="1" ht="12.75">
      <c r="A107" s="66" t="s">
        <v>43</v>
      </c>
      <c r="B107" s="72"/>
      <c r="C107" s="72"/>
      <c r="D107" s="73"/>
      <c r="E107" s="71"/>
      <c r="F107" s="71"/>
      <c r="G107" s="69"/>
      <c r="H107" s="5"/>
      <c r="I107" s="5"/>
      <c r="J107" s="70"/>
      <c r="K107" s="70"/>
    </row>
    <row r="108" spans="1:11" s="9" customFormat="1" ht="12.75">
      <c r="A108" s="66" t="s">
        <v>44</v>
      </c>
      <c r="B108" s="72"/>
      <c r="C108" s="73"/>
      <c r="D108" s="73"/>
      <c r="E108" s="71"/>
      <c r="F108" s="71"/>
      <c r="G108" s="69"/>
      <c r="H108" s="5"/>
      <c r="I108" s="5"/>
      <c r="J108" s="70"/>
      <c r="K108" s="70"/>
    </row>
    <row r="109" spans="1:11" s="9" customFormat="1" ht="12.75">
      <c r="A109" s="66" t="s">
        <v>45</v>
      </c>
      <c r="B109" s="72"/>
      <c r="C109" s="72"/>
      <c r="D109" s="73"/>
      <c r="E109" s="71"/>
      <c r="F109" s="71"/>
      <c r="G109" s="69"/>
      <c r="H109" s="5"/>
      <c r="I109" s="5"/>
      <c r="J109" s="70"/>
      <c r="K109" s="70"/>
    </row>
    <row r="110" spans="1:11" s="9" customFormat="1" ht="12.75">
      <c r="A110" s="66" t="s">
        <v>46</v>
      </c>
      <c r="B110" s="72"/>
      <c r="C110" s="72">
        <v>392.6</v>
      </c>
      <c r="D110" s="73">
        <v>392.6</v>
      </c>
      <c r="E110" s="71"/>
      <c r="F110" s="71"/>
      <c r="G110" s="69"/>
      <c r="H110" s="30"/>
      <c r="I110" s="30"/>
      <c r="J110" s="70">
        <f>E110/C110</f>
        <v>0</v>
      </c>
      <c r="K110" s="70">
        <f>E110/D110</f>
        <v>0</v>
      </c>
    </row>
    <row r="111" spans="1:253" ht="12.75">
      <c r="A111" s="66" t="s">
        <v>47</v>
      </c>
      <c r="B111" s="72"/>
      <c r="C111" s="72">
        <v>668.6</v>
      </c>
      <c r="D111" s="73">
        <v>668.6</v>
      </c>
      <c r="E111" s="71"/>
      <c r="F111" s="71"/>
      <c r="G111" s="69"/>
      <c r="H111" s="5"/>
      <c r="I111" s="5"/>
      <c r="J111" s="70">
        <f>E111/C111</f>
        <v>0</v>
      </c>
      <c r="K111" s="70">
        <f>E111/D111</f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2.75">
      <c r="A112" s="66" t="s">
        <v>48</v>
      </c>
      <c r="B112" s="72"/>
      <c r="C112" s="72"/>
      <c r="D112" s="73"/>
      <c r="E112" s="71"/>
      <c r="F112" s="71"/>
      <c r="G112" s="69"/>
      <c r="H112" s="5"/>
      <c r="I112" s="5"/>
      <c r="J112" s="70"/>
      <c r="K112" s="70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2.75">
      <c r="A113" s="66" t="s">
        <v>49</v>
      </c>
      <c r="B113" s="72"/>
      <c r="C113" s="72">
        <v>279</v>
      </c>
      <c r="D113" s="73">
        <v>279</v>
      </c>
      <c r="E113" s="71"/>
      <c r="F113" s="71"/>
      <c r="G113" s="69"/>
      <c r="H113" s="5"/>
      <c r="I113" s="5"/>
      <c r="J113" s="70">
        <f>E113/C113</f>
        <v>0</v>
      </c>
      <c r="K113" s="70">
        <f>E113/D113</f>
        <v>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2.75">
      <c r="A114" s="66" t="s">
        <v>50</v>
      </c>
      <c r="B114" s="72"/>
      <c r="C114" s="72"/>
      <c r="D114" s="73">
        <v>6897.5</v>
      </c>
      <c r="E114" s="71"/>
      <c r="F114" s="68"/>
      <c r="G114" s="69"/>
      <c r="H114" s="5"/>
      <c r="I114" s="5"/>
      <c r="J114" s="70"/>
      <c r="K114" s="70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2.75">
      <c r="A115" s="127"/>
      <c r="B115" s="72"/>
      <c r="C115" s="72"/>
      <c r="D115" s="73"/>
      <c r="E115" s="71"/>
      <c r="F115" s="68"/>
      <c r="G115" s="69"/>
      <c r="H115" s="5"/>
      <c r="I115" s="5"/>
      <c r="J115" s="70"/>
      <c r="K115" s="7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2.75">
      <c r="A116" s="108" t="s">
        <v>57</v>
      </c>
      <c r="B116" s="109"/>
      <c r="C116" s="12">
        <f>C117+C118+C119+C120+C121+C122+C123+C124+C125</f>
        <v>32440.299999999996</v>
      </c>
      <c r="D116" s="12">
        <f>D117+D118+D119+D120+D121+D122+D123+D124+D125</f>
        <v>39337.799999999996</v>
      </c>
      <c r="E116" s="12">
        <f>E117+E118+E119+E120+E121+E122+E123+E124+E125</f>
        <v>2800.9</v>
      </c>
      <c r="F116" s="12">
        <f>F117+F118+F119+F120+F121+F122+F123+F124+F125</f>
        <v>0</v>
      </c>
      <c r="G116" s="30">
        <f>E116/C116</f>
        <v>0.08634013865469803</v>
      </c>
      <c r="H116" s="5" t="e">
        <f>E116/#REF!</f>
        <v>#REF!</v>
      </c>
      <c r="I116" s="5" t="e">
        <f>E116/#REF!</f>
        <v>#REF!</v>
      </c>
      <c r="J116" s="15">
        <f>E116/C116</f>
        <v>0.08634013865469803</v>
      </c>
      <c r="K116" s="16">
        <f>E116/D116</f>
        <v>0.07120123646975683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2.75">
      <c r="A117" s="20" t="s">
        <v>42</v>
      </c>
      <c r="B117" s="21"/>
      <c r="C117" s="4">
        <f>C96+C86+C106</f>
        <v>4229.099999999999</v>
      </c>
      <c r="D117" s="4">
        <f>D96+D86+D106</f>
        <v>4229.099999999999</v>
      </c>
      <c r="E117" s="4">
        <f>E96+E86+E106</f>
        <v>350</v>
      </c>
      <c r="F117" s="4">
        <f>F96+F86+F106</f>
        <v>0</v>
      </c>
      <c r="G117" s="30">
        <f>E117/C117</f>
        <v>0.08275992527961033</v>
      </c>
      <c r="H117" s="5" t="e">
        <f>E117/#REF!</f>
        <v>#REF!</v>
      </c>
      <c r="I117" s="5" t="e">
        <f>E117/#REF!</f>
        <v>#REF!</v>
      </c>
      <c r="J117" s="15">
        <f>E117/C117</f>
        <v>0.08275992527961033</v>
      </c>
      <c r="K117" s="16">
        <f>E117/D117</f>
        <v>0.08275992527961033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2.75">
      <c r="A118" s="20" t="s">
        <v>43</v>
      </c>
      <c r="B118" s="11"/>
      <c r="C118" s="4">
        <f>C97+C87+C107</f>
        <v>3084.1</v>
      </c>
      <c r="D118" s="4">
        <f>D97+D87+D107</f>
        <v>3084.1</v>
      </c>
      <c r="E118" s="4">
        <f>E97+E87+E107</f>
        <v>259.5</v>
      </c>
      <c r="F118" s="4">
        <f>F97+F87+F107</f>
        <v>0</v>
      </c>
      <c r="G118" s="30">
        <f>E118/C118</f>
        <v>0.0841412405564022</v>
      </c>
      <c r="H118" s="5" t="e">
        <f>E118/#REF!</f>
        <v>#REF!</v>
      </c>
      <c r="I118" s="5" t="e">
        <f>E118/#REF!</f>
        <v>#REF!</v>
      </c>
      <c r="J118" s="15">
        <f>E118/C118</f>
        <v>0.0841412405564022</v>
      </c>
      <c r="K118" s="16">
        <f>E118/D118</f>
        <v>0.0841412405564022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2.75">
      <c r="A119" s="20" t="s">
        <v>44</v>
      </c>
      <c r="B119" s="11"/>
      <c r="C119" s="4">
        <f>C98+C88+C108</f>
        <v>4523.5</v>
      </c>
      <c r="D119" s="4">
        <f>D98+D88+D108</f>
        <v>4523.5</v>
      </c>
      <c r="E119" s="4">
        <f>E98+E88+E108</f>
        <v>373.4</v>
      </c>
      <c r="F119" s="4">
        <f>F98+F88+F108</f>
        <v>0</v>
      </c>
      <c r="G119" s="30">
        <f>E119/C119</f>
        <v>0.08254670056372278</v>
      </c>
      <c r="H119" s="5" t="e">
        <f>E119/#REF!</f>
        <v>#REF!</v>
      </c>
      <c r="I119" s="5" t="e">
        <f>E119/#REF!</f>
        <v>#REF!</v>
      </c>
      <c r="J119" s="15">
        <f>E119/C119</f>
        <v>0.08254670056372278</v>
      </c>
      <c r="K119" s="16">
        <f>E119/D119</f>
        <v>0.08254670056372278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2.75">
      <c r="A120" s="20" t="s">
        <v>45</v>
      </c>
      <c r="B120" s="21"/>
      <c r="C120" s="4">
        <f>C99+C89+C109</f>
        <v>2477.6</v>
      </c>
      <c r="D120" s="4">
        <f>D99+D89+D109</f>
        <v>2477.6</v>
      </c>
      <c r="E120" s="4">
        <f>E99+E89+E109</f>
        <v>211.5</v>
      </c>
      <c r="F120" s="4">
        <f>F99+F89+F109</f>
        <v>0</v>
      </c>
      <c r="G120" s="30">
        <f>E120/C120</f>
        <v>0.08536486922828544</v>
      </c>
      <c r="H120" s="5" t="e">
        <f>E120/#REF!</f>
        <v>#REF!</v>
      </c>
      <c r="I120" s="5" t="e">
        <f>E120/#REF!</f>
        <v>#REF!</v>
      </c>
      <c r="J120" s="15">
        <f>E120/C120</f>
        <v>0.08536486922828544</v>
      </c>
      <c r="K120" s="16">
        <f>E120/D120</f>
        <v>0.08536486922828544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2.75">
      <c r="A121" s="20" t="s">
        <v>46</v>
      </c>
      <c r="B121" s="11"/>
      <c r="C121" s="4">
        <f>C100+C90+C110</f>
        <v>3836.2999999999997</v>
      </c>
      <c r="D121" s="4">
        <f>D100+D90+D110</f>
        <v>3836.2999999999997</v>
      </c>
      <c r="E121" s="4">
        <f>E100+E90+E110</f>
        <v>288</v>
      </c>
      <c r="F121" s="4">
        <f>F100+F90+F110</f>
        <v>0</v>
      </c>
      <c r="G121" s="30">
        <f>E121/C121</f>
        <v>0.07507233532309779</v>
      </c>
      <c r="H121" s="5" t="e">
        <f>E121/#REF!</f>
        <v>#REF!</v>
      </c>
      <c r="I121" s="5" t="e">
        <f>E121/#REF!</f>
        <v>#REF!</v>
      </c>
      <c r="J121" s="15">
        <f>E121/C121</f>
        <v>0.07507233532309779</v>
      </c>
      <c r="K121" s="16">
        <f>E121/D121</f>
        <v>0.07507233532309779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2.75">
      <c r="A122" s="20" t="s">
        <v>47</v>
      </c>
      <c r="B122" s="11"/>
      <c r="C122" s="4">
        <f>C101+C91+C111</f>
        <v>4302.8</v>
      </c>
      <c r="D122" s="4">
        <f>D101+D91+D111</f>
        <v>4302.8</v>
      </c>
      <c r="E122" s="4">
        <f>E101+E91+E111</f>
        <v>303</v>
      </c>
      <c r="F122" s="4">
        <f>F101+F91+F111</f>
        <v>0</v>
      </c>
      <c r="G122" s="30">
        <f>E122/C122</f>
        <v>0.07041926187598772</v>
      </c>
      <c r="H122" s="5" t="e">
        <f>E122/#REF!</f>
        <v>#REF!</v>
      </c>
      <c r="I122" s="5" t="e">
        <f>E122/#REF!</f>
        <v>#REF!</v>
      </c>
      <c r="J122" s="15">
        <f>E122/C122</f>
        <v>0.07041926187598772</v>
      </c>
      <c r="K122" s="16">
        <f>E122/D122</f>
        <v>0.07041926187598772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2.75" customHeight="1" hidden="1">
      <c r="A123" s="20" t="s">
        <v>48</v>
      </c>
      <c r="B123" s="11"/>
      <c r="C123" s="4">
        <f>C102+C92+C112</f>
        <v>3632.1</v>
      </c>
      <c r="D123" s="4">
        <f>D102+D92+D112</f>
        <v>3632.1</v>
      </c>
      <c r="E123" s="4">
        <f>E102+E92+E112</f>
        <v>302.9</v>
      </c>
      <c r="F123" s="4">
        <f>F102+F92+F112</f>
        <v>0</v>
      </c>
      <c r="G123" s="30">
        <f>E123/C123</f>
        <v>0.08339528096693373</v>
      </c>
      <c r="H123" s="5" t="e">
        <f>E123/#REF!</f>
        <v>#REF!</v>
      </c>
      <c r="I123" s="5" t="e">
        <f>E123/#REF!</f>
        <v>#REF!</v>
      </c>
      <c r="J123" s="15">
        <f>E123/C123</f>
        <v>0.08339528096693373</v>
      </c>
      <c r="K123" s="16">
        <f>E123/D123</f>
        <v>0.08339528096693373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11" ht="12.75">
      <c r="A124" s="20" t="s">
        <v>49</v>
      </c>
      <c r="B124" s="11"/>
      <c r="C124" s="4">
        <f>C103+C93+C113</f>
        <v>4386.5</v>
      </c>
      <c r="D124" s="4">
        <f>D103+D93+D113</f>
        <v>4386.5</v>
      </c>
      <c r="E124" s="4">
        <f>E103+E93+E113</f>
        <v>480</v>
      </c>
      <c r="F124" s="4">
        <f>F103+F93+F113</f>
        <v>0</v>
      </c>
      <c r="G124" s="30">
        <f>E124/C124</f>
        <v>0.10942664994870625</v>
      </c>
      <c r="H124" s="5" t="e">
        <f>E124/#REF!</f>
        <v>#REF!</v>
      </c>
      <c r="I124" s="5" t="e">
        <f>E124/#REF!</f>
        <v>#REF!</v>
      </c>
      <c r="J124" s="15">
        <f>E124/C124</f>
        <v>0.10942664994870625</v>
      </c>
      <c r="K124" s="16">
        <f>E124/D124</f>
        <v>0.10942664994870625</v>
      </c>
    </row>
    <row r="125" spans="1:11" ht="12.75">
      <c r="A125" s="20" t="s">
        <v>50</v>
      </c>
      <c r="B125" s="11"/>
      <c r="C125" s="4">
        <f>C104+C94+C114</f>
        <v>1968.3</v>
      </c>
      <c r="D125" s="4">
        <f>D104+D94+D114</f>
        <v>8865.8</v>
      </c>
      <c r="E125" s="4">
        <f>E104+E94+E114</f>
        <v>232.6</v>
      </c>
      <c r="F125" s="4">
        <f>F104+F94+F114</f>
        <v>0</v>
      </c>
      <c r="G125" s="4">
        <f>G104+G94+G114</f>
        <v>0.25011135857461025</v>
      </c>
      <c r="H125" s="4" t="e">
        <f>H104+H94+H114</f>
        <v>#REF!</v>
      </c>
      <c r="I125" s="4" t="e">
        <f>I104+I94+I114</f>
        <v>#REF!</v>
      </c>
      <c r="J125" s="15">
        <f>E125/C125</f>
        <v>0.11817304272722653</v>
      </c>
      <c r="K125" s="16">
        <f>E125/D125</f>
        <v>0.026235647093324915</v>
      </c>
    </row>
    <row r="126" spans="1:11" ht="16.5">
      <c r="A126" s="110" t="s">
        <v>35</v>
      </c>
      <c r="B126" s="111"/>
      <c r="C126" s="17">
        <f>C116+C75</f>
        <v>77812.2</v>
      </c>
      <c r="D126" s="17">
        <f>D116+D75</f>
        <v>84709.7</v>
      </c>
      <c r="E126" s="17">
        <f>E116+E75</f>
        <v>5632.700000000001</v>
      </c>
      <c r="F126" s="81">
        <f>F116+F75</f>
        <v>0</v>
      </c>
      <c r="G126" s="18">
        <f>E126/C126</f>
        <v>0.07238839153757382</v>
      </c>
      <c r="H126" s="18" t="e">
        <f>E126/#REF!</f>
        <v>#REF!</v>
      </c>
      <c r="I126" s="18" t="e">
        <f>E126/#REF!</f>
        <v>#REF!</v>
      </c>
      <c r="J126" s="83">
        <f>E126/C126</f>
        <v>0.07238839153757382</v>
      </c>
      <c r="K126" s="52">
        <f>E126/D126</f>
        <v>0.06649415592311153</v>
      </c>
    </row>
    <row r="127" spans="1:11" ht="15">
      <c r="A127" s="22" t="s">
        <v>42</v>
      </c>
      <c r="B127" s="23"/>
      <c r="C127" s="24">
        <f>C76+C117</f>
        <v>7444.499999999999</v>
      </c>
      <c r="D127" s="24">
        <f>D76+D117</f>
        <v>7444.499999999999</v>
      </c>
      <c r="E127" s="24">
        <f>E76+E117</f>
        <v>531</v>
      </c>
      <c r="F127" s="82">
        <f>F76+F117</f>
        <v>0</v>
      </c>
      <c r="G127" s="51">
        <f>E127/C127</f>
        <v>0.07132782591174694</v>
      </c>
      <c r="H127" s="51" t="e">
        <f>E127/#REF!</f>
        <v>#REF!</v>
      </c>
      <c r="I127" s="51" t="e">
        <f>E127/#REF!</f>
        <v>#REF!</v>
      </c>
      <c r="J127" s="90">
        <f>E127/C127</f>
        <v>0.07132782591174694</v>
      </c>
      <c r="K127" s="91">
        <f>E127/D127</f>
        <v>0.07132782591174694</v>
      </c>
    </row>
    <row r="128" spans="1:11" ht="15">
      <c r="A128" s="22" t="s">
        <v>43</v>
      </c>
      <c r="B128" s="23"/>
      <c r="C128" s="24">
        <f>C77+C118</f>
        <v>4648.4</v>
      </c>
      <c r="D128" s="24">
        <f>D77+D118</f>
        <v>4648.4</v>
      </c>
      <c r="E128" s="24">
        <f>E77+E118</f>
        <v>393.8</v>
      </c>
      <c r="F128" s="82">
        <f>F77+F118</f>
        <v>0</v>
      </c>
      <c r="G128" s="51">
        <f>E128/C128</f>
        <v>0.08471732208932106</v>
      </c>
      <c r="H128" s="51" t="e">
        <f>E128/#REF!</f>
        <v>#REF!</v>
      </c>
      <c r="I128" s="51" t="e">
        <f>E128/#REF!</f>
        <v>#REF!</v>
      </c>
      <c r="J128" s="90">
        <f>E128/C128</f>
        <v>0.08471732208932106</v>
      </c>
      <c r="K128" s="91">
        <f>E128/D128</f>
        <v>0.08471732208932106</v>
      </c>
    </row>
    <row r="129" spans="1:11" ht="15">
      <c r="A129" s="22" t="s">
        <v>44</v>
      </c>
      <c r="B129" s="23"/>
      <c r="C129" s="24">
        <f>C78+C119</f>
        <v>7106.7</v>
      </c>
      <c r="D129" s="24">
        <f>D78+D119</f>
        <v>7106.7</v>
      </c>
      <c r="E129" s="24">
        <f>E78+E119</f>
        <v>631.9</v>
      </c>
      <c r="F129" s="82">
        <f>F78+F119</f>
        <v>0</v>
      </c>
      <c r="G129" s="51">
        <f>E129/C129</f>
        <v>0.0889160932641029</v>
      </c>
      <c r="H129" s="51" t="e">
        <f>E129/#REF!</f>
        <v>#REF!</v>
      </c>
      <c r="I129" s="51" t="e">
        <f>E129/#REF!</f>
        <v>#REF!</v>
      </c>
      <c r="J129" s="90">
        <f>E129/C129</f>
        <v>0.0889160932641029</v>
      </c>
      <c r="K129" s="91">
        <f>E129/D129</f>
        <v>0.0889160932641029</v>
      </c>
    </row>
    <row r="130" spans="1:11" ht="15">
      <c r="A130" s="22" t="s">
        <v>45</v>
      </c>
      <c r="B130" s="23"/>
      <c r="C130" s="24">
        <f>C79+C120</f>
        <v>6308.699999999999</v>
      </c>
      <c r="D130" s="24">
        <f>D79+D120</f>
        <v>6308.699999999999</v>
      </c>
      <c r="E130" s="24">
        <f>E79+E120</f>
        <v>391.90000000000003</v>
      </c>
      <c r="F130" s="82">
        <f>F79+F120</f>
        <v>0</v>
      </c>
      <c r="G130" s="51">
        <f>E130/C130</f>
        <v>0.06212056366604849</v>
      </c>
      <c r="H130" s="51" t="e">
        <f>E130/#REF!</f>
        <v>#REF!</v>
      </c>
      <c r="I130" s="51" t="e">
        <f>E130/#REF!</f>
        <v>#REF!</v>
      </c>
      <c r="J130" s="90">
        <f>E130/C130</f>
        <v>0.06212056366604849</v>
      </c>
      <c r="K130" s="91">
        <f>E130/D130</f>
        <v>0.06212056366604849</v>
      </c>
    </row>
    <row r="131" spans="1:11" ht="15">
      <c r="A131" s="22" t="s">
        <v>46</v>
      </c>
      <c r="B131" s="23"/>
      <c r="C131" s="24">
        <f>C80+C121</f>
        <v>5310.599999999999</v>
      </c>
      <c r="D131" s="24">
        <f>D80+D121</f>
        <v>5310.599999999999</v>
      </c>
      <c r="E131" s="24">
        <f>E80+E121</f>
        <v>393.8</v>
      </c>
      <c r="F131" s="82">
        <f>F80+F121</f>
        <v>0</v>
      </c>
      <c r="G131" s="51">
        <f>E131/C131</f>
        <v>0.07415357963318647</v>
      </c>
      <c r="H131" s="51" t="e">
        <f>E131/#REF!</f>
        <v>#REF!</v>
      </c>
      <c r="I131" s="51" t="e">
        <f>E131/#REF!</f>
        <v>#REF!</v>
      </c>
      <c r="J131" s="90">
        <f>E131/C131</f>
        <v>0.07415357963318647</v>
      </c>
      <c r="K131" s="91">
        <f>E131/D131</f>
        <v>0.07415357963318647</v>
      </c>
    </row>
    <row r="132" spans="1:11" ht="15">
      <c r="A132" s="22" t="s">
        <v>47</v>
      </c>
      <c r="B132" s="23"/>
      <c r="C132" s="24">
        <f>C81+C122</f>
        <v>8113.1</v>
      </c>
      <c r="D132" s="24">
        <f>D81+D122</f>
        <v>8113.1</v>
      </c>
      <c r="E132" s="24">
        <f>E81+E122</f>
        <v>530</v>
      </c>
      <c r="F132" s="82">
        <f>F81+F122</f>
        <v>0</v>
      </c>
      <c r="G132" s="51">
        <f>E132/C132</f>
        <v>0.06532644735058116</v>
      </c>
      <c r="H132" s="51" t="e">
        <f>E132/#REF!</f>
        <v>#REF!</v>
      </c>
      <c r="I132" s="51" t="e">
        <f>E132/#REF!</f>
        <v>#REF!</v>
      </c>
      <c r="J132" s="90">
        <f>E132/C132</f>
        <v>0.06532644735058116</v>
      </c>
      <c r="K132" s="91">
        <f>E132/D132</f>
        <v>0.06532644735058116</v>
      </c>
    </row>
    <row r="133" spans="1:11" ht="15">
      <c r="A133" s="22" t="s">
        <v>48</v>
      </c>
      <c r="B133" s="23"/>
      <c r="C133" s="24">
        <f>C82+C123</f>
        <v>5554.299999999999</v>
      </c>
      <c r="D133" s="24">
        <f>D82+D123</f>
        <v>5554.299999999999</v>
      </c>
      <c r="E133" s="24">
        <f>E82+E123</f>
        <v>424.2</v>
      </c>
      <c r="F133" s="82">
        <f>F82+F123</f>
        <v>0</v>
      </c>
      <c r="G133" s="51">
        <f>E133/C133</f>
        <v>0.07637326035684065</v>
      </c>
      <c r="H133" s="51" t="e">
        <f>E133/#REF!</f>
        <v>#REF!</v>
      </c>
      <c r="I133" s="51" t="e">
        <f>E133/#REF!</f>
        <v>#REF!</v>
      </c>
      <c r="J133" s="90">
        <f>E133/C133</f>
        <v>0.07637326035684065</v>
      </c>
      <c r="K133" s="91">
        <f>E133/D133</f>
        <v>0.07637326035684065</v>
      </c>
    </row>
    <row r="134" spans="1:11" ht="15">
      <c r="A134" s="22" t="s">
        <v>49</v>
      </c>
      <c r="B134" s="23"/>
      <c r="C134" s="24">
        <f>C83+C124</f>
        <v>7216.8</v>
      </c>
      <c r="D134" s="24">
        <f>D83+D124</f>
        <v>7216.8</v>
      </c>
      <c r="E134" s="24">
        <f>E83+E124</f>
        <v>762.5</v>
      </c>
      <c r="F134" s="82">
        <f>F83+F124</f>
        <v>0</v>
      </c>
      <c r="G134" s="51">
        <f>E134/C134</f>
        <v>0.10565624653586077</v>
      </c>
      <c r="H134" s="51" t="e">
        <f>E134/#REF!</f>
        <v>#REF!</v>
      </c>
      <c r="I134" s="51" t="e">
        <f>E134/#REF!</f>
        <v>#REF!</v>
      </c>
      <c r="J134" s="90">
        <f>E134/C134</f>
        <v>0.10565624653586077</v>
      </c>
      <c r="K134" s="91">
        <f>E134/D134</f>
        <v>0.10565624653586077</v>
      </c>
    </row>
    <row r="135" spans="1:11" ht="15">
      <c r="A135" s="25" t="s">
        <v>50</v>
      </c>
      <c r="B135" s="23"/>
      <c r="C135" s="24">
        <f>C84+C125</f>
        <v>26109.100000000002</v>
      </c>
      <c r="D135" s="24">
        <f>D84+D125</f>
        <v>33006.600000000006</v>
      </c>
      <c r="E135" s="24">
        <f>E84+E125</f>
        <v>1573.6000000000001</v>
      </c>
      <c r="F135" s="24">
        <f>F84+F125</f>
        <v>0</v>
      </c>
      <c r="G135" s="51">
        <f>E135/C135</f>
        <v>0.06027017400063579</v>
      </c>
      <c r="H135" s="51" t="e">
        <f>E135/#REF!</f>
        <v>#REF!</v>
      </c>
      <c r="I135" s="51" t="e">
        <f>E135/#REF!</f>
        <v>#REF!</v>
      </c>
      <c r="J135" s="90">
        <f>E135/C135</f>
        <v>0.06027017400063579</v>
      </c>
      <c r="K135" s="91">
        <f>E135/D135</f>
        <v>0.04767531342216405</v>
      </c>
    </row>
    <row r="136" spans="8:11" ht="12.75">
      <c r="H136" s="74"/>
      <c r="I136" s="74"/>
      <c r="J136" s="74"/>
      <c r="K136" s="74"/>
    </row>
    <row r="137" spans="8:11" ht="12.75">
      <c r="H137" s="74"/>
      <c r="I137" s="74"/>
      <c r="J137" s="74"/>
      <c r="K137" s="74"/>
    </row>
    <row r="138" spans="8:11" ht="12.75">
      <c r="H138" s="74"/>
      <c r="I138" s="74"/>
      <c r="J138" s="74"/>
      <c r="K138" s="74"/>
    </row>
    <row r="139" spans="8:11" ht="12.75">
      <c r="H139" s="74"/>
      <c r="I139" s="74"/>
      <c r="J139" s="74"/>
      <c r="K139" s="74"/>
    </row>
    <row r="140" spans="8:11" ht="12.75">
      <c r="H140" s="74"/>
      <c r="I140" s="74"/>
      <c r="J140" s="74"/>
      <c r="K140" s="74"/>
    </row>
    <row r="141" spans="8:11" ht="12.75">
      <c r="H141" s="74"/>
      <c r="I141" s="74"/>
      <c r="J141" s="74"/>
      <c r="K141" s="74"/>
    </row>
    <row r="142" spans="8:11" ht="12.75">
      <c r="H142" s="74"/>
      <c r="I142" s="74"/>
      <c r="J142" s="74"/>
      <c r="K142" s="74"/>
    </row>
    <row r="143" spans="8:11" ht="12.75">
      <c r="H143" s="74"/>
      <c r="I143" s="74"/>
      <c r="J143" s="74"/>
      <c r="K143" s="74"/>
    </row>
    <row r="144" spans="8:11" ht="12.75">
      <c r="H144" s="74"/>
      <c r="I144" s="74"/>
      <c r="J144" s="74"/>
      <c r="K144" s="74"/>
    </row>
    <row r="145" spans="8:11" ht="12.75">
      <c r="H145" s="74"/>
      <c r="I145" s="74"/>
      <c r="J145" s="74"/>
      <c r="K145" s="74"/>
    </row>
    <row r="146" spans="8:11" ht="12.75">
      <c r="H146" s="74"/>
      <c r="I146" s="74"/>
      <c r="J146" s="74"/>
      <c r="K146" s="74"/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</sheetData>
  <sheetProtection/>
  <mergeCells count="11">
    <mergeCell ref="A126:B126"/>
    <mergeCell ref="A116:B116"/>
    <mergeCell ref="D3:D4"/>
    <mergeCell ref="A3:A4"/>
    <mergeCell ref="B3:B4"/>
    <mergeCell ref="A1:F1"/>
    <mergeCell ref="A2:F2"/>
    <mergeCell ref="C3:C4"/>
    <mergeCell ref="A65:B65"/>
    <mergeCell ref="A74:B74"/>
    <mergeCell ref="A75:B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2019-03-11T08:22:06Z</dcterms:modified>
  <cp:category/>
  <cp:version/>
  <cp:contentType/>
  <cp:contentStatus/>
</cp:coreProperties>
</file>