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<sst xmlns="http://schemas.openxmlformats.org/spreadsheetml/2006/main" count="337" uniqueCount="127">
  <si>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</si>
  <si>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</si>
  <si>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</si>
  <si>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</si>
  <si>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</si>
  <si>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</si>
  <si>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</si>
  <si>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</si>
  <si>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</si>
  <si>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</si>
  <si>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</si>
  <si>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</si>
  <si>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</si>
  <si>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</si>
  <si>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</si>
  <si>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</si>
  <si>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</si>
  <si>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</si>
  <si>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</si>
  <si>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</si>
  <si>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</si>
  <si>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</si>
  <si>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</si>
  <si>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</si>
  <si>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</si>
  <si>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</si>
  <si>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</si>
  <si>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</si>
  <si>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</si>
  <si>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</si>
  <si>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</si>
  <si>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</si>
  <si>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</si>
  <si>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</si>
  <si>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</si>
  <si>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</si>
  <si>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</si>
  <si>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</si>
  <si>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</si>
  <si>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</si>
  <si>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</si>
  <si>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</si>
  <si>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</si>
  <si>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</si>
  <si>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</si>
  <si>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</si>
  <si>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</si>
  <si>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</si>
  <si>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</si>
  <si>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</si>
  <si>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</si>
  <si>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</si>
  <si>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</si>
  <si>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</si>
  <si>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</si>
  <si>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</si>
  <si>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</si>
  <si>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</si>
  <si>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</si>
  <si>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</si>
  <si>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</si>
  <si>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</si>
  <si>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</si>
  <si>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</si>
  <si>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</si>
  <si>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</si>
  <si>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</si>
  <si>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</si>
  <si>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</si>
  <si>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</si>
  <si>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</si>
  <si>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</si>
  <si>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</si>
  <si>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</si>
  <si>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</si>
  <si>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</si>
  <si>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</si>
  <si>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</si>
  <si>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</si>
  <si>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</si>
  <si>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</si>
  <si>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</si>
  <si>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</si>
  <si>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</si>
  <si>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</si>
  <si>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</si>
  <si>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</si>
  <si>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</si>
  <si>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</si>
  <si>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</si>
  <si>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</si>
  <si>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</si>
  <si>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</si>
  <si>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</si>
  <si>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</si>
  <si>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</si>
  <si>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</si>
  <si>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</si>
  <si>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</si>
  <si>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</si>
  <si>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</si>
  <si>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</si>
  <si>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</si>
  <si>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</si>
  <si>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</si>
  <si>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000 117 05 000 05 0000 180</t>
  </si>
  <si>
    <t xml:space="preserve">Прочие неналоговые доходы </t>
  </si>
  <si>
    <t>001 117 01 050 10 0000 180</t>
  </si>
  <si>
    <t>366 111 01 050 05 0000 120</t>
  </si>
  <si>
    <t>Доходы в виде прибыли, приходящейся на доли дивидентов по акциям</t>
  </si>
  <si>
    <t>366 111 01 013 01 0000 120</t>
  </si>
  <si>
    <t>366 111 05 050 05 0000 120</t>
  </si>
  <si>
    <t>2 04 05020 00 0000 180</t>
  </si>
  <si>
    <t>Прочие безвозмездные поступления от организации</t>
  </si>
  <si>
    <t>2 07 05020 00 0000 180</t>
  </si>
  <si>
    <t>Прочие безвозмездные поступления от пожертвований</t>
  </si>
  <si>
    <t>182 106 06 000 00 0000 110</t>
  </si>
  <si>
    <t>Земельный налог</t>
  </si>
  <si>
    <t>182 106 06 033 10 0000 110</t>
  </si>
  <si>
    <t>Земельный налог с юр.лиц</t>
  </si>
  <si>
    <t>182 106 06 043 10 0000 110</t>
  </si>
  <si>
    <t>Земельный налог с физ.лиц</t>
  </si>
  <si>
    <t>на 1 ДЕКАБРЯ 2015 года</t>
  </si>
  <si>
    <t>исполнено на 1 декабря</t>
  </si>
  <si>
    <t>на 1 ДЕКАБРЬ 2015 года</t>
  </si>
  <si>
    <t>об исполнении бюджетов поселений на 1 ДЕКАБРЯ 2015 г.</t>
  </si>
  <si>
    <t>на 1 декабря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</si>
</sst>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165" fontId="11" fillId="0" borderId="10" xfId="57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65" fontId="5" fillId="0" borderId="0" xfId="57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консолидированный 01.04.2015"/>
      <sheetName val="консолидированный 01.05.2015 "/>
      <sheetName val="консолидированный 01.06.2015"/>
      <sheetName val="консолидированный 01.07.2015 "/>
      <sheetName val="консолидированный 01.08.2015"/>
      <sheetName val="консолидированный 01.09.2015"/>
      <sheetName val="консолидированный 01.10.2015"/>
      <sheetName val="консолидированный 01.11.2015"/>
      <sheetName val="консолидированный 01.12.2015"/>
      <sheetName val="районный 01.02.2015"/>
      <sheetName val="районный 01.03.2015"/>
      <sheetName val="районный 01.04.2015"/>
      <sheetName val="районный 01.05.2015"/>
      <sheetName val="районный 01.06.2015"/>
      <sheetName val="районный 01.07.2015"/>
      <sheetName val="районный 01.08.2015"/>
      <sheetName val="районный 01.09.2015"/>
      <sheetName val="районный 01.10.2015"/>
      <sheetName val="районный 01.11.2015"/>
      <sheetName val="районный 01.12.2015"/>
      <sheetName val="поселения 01.02.2015"/>
      <sheetName val="поселения 01.03.2015"/>
      <sheetName val="поселения 01.04.2015 "/>
      <sheetName val="поселения 01.05.2015"/>
      <sheetName val="поселения 01.06.2015"/>
      <sheetName val="поселения 01.07.2015"/>
      <sheetName val="поселения 01.08.2015"/>
      <sheetName val="поселения 01.09.2015"/>
      <sheetName val="поселения 01.10.2015"/>
      <sheetName val="поселения 01.11.2015 "/>
      <sheetName val="поселения 01.12.2015"/>
      <sheetName val="поселения 01.10.2015 (без акц)"/>
      <sheetName val="районный 01.07.2015 собст"/>
      <sheetName val="районный 01.08.2015 собст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20">
      <selection activeCell="F36" sqref="F36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3.25390625" style="46" customWidth="1" outlineLevel="1"/>
    <col min="4" max="4" width="13.125" style="46" customWidth="1" outlineLevel="1"/>
    <col min="5" max="5" width="13.75390625" style="46" customWidth="1"/>
    <col min="6" max="6" width="13.00390625" style="46" customWidth="1"/>
    <col min="7" max="7" width="13.75390625" style="46" customWidth="1"/>
    <col min="8" max="16384" width="9.125" style="46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" customHeight="1">
      <c r="A3" s="104" t="s">
        <v>122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85</v>
      </c>
      <c r="D4" s="38" t="s">
        <v>98</v>
      </c>
      <c r="E4" s="38" t="s">
        <v>123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3">
        <v>115900.8</v>
      </c>
      <c r="D5" s="83">
        <v>115900.8</v>
      </c>
      <c r="E5" s="83">
        <v>97119.5</v>
      </c>
      <c r="F5" s="79">
        <f>E5/C5</f>
        <v>0.8379536638228554</v>
      </c>
      <c r="G5" s="79">
        <f>E5/D5</f>
        <v>0.8379536638228554</v>
      </c>
    </row>
    <row r="6" spans="1:7" ht="15.75" outlineLevel="1">
      <c r="A6" s="39" t="s">
        <v>81</v>
      </c>
      <c r="B6" s="45" t="s">
        <v>82</v>
      </c>
      <c r="C6" s="83">
        <v>8098.1</v>
      </c>
      <c r="D6" s="83">
        <v>8098.1</v>
      </c>
      <c r="E6" s="83">
        <v>8171.9</v>
      </c>
      <c r="F6" s="79">
        <f>E6/C6</f>
        <v>1.0091132487867525</v>
      </c>
      <c r="G6" s="79">
        <f>E6/D6</f>
        <v>1.0091132487867525</v>
      </c>
    </row>
    <row r="7" spans="1:7" ht="15.75" outlineLevel="1">
      <c r="A7" s="39" t="s">
        <v>6</v>
      </c>
      <c r="B7" s="45" t="s">
        <v>7</v>
      </c>
      <c r="C7" s="83">
        <v>5976.4</v>
      </c>
      <c r="D7" s="83">
        <v>5976.4</v>
      </c>
      <c r="E7" s="83">
        <v>6388.4</v>
      </c>
      <c r="F7" s="79">
        <f>E7/C7</f>
        <v>1.068937822100261</v>
      </c>
      <c r="G7" s="79">
        <f>E7/D7</f>
        <v>1.068937822100261</v>
      </c>
    </row>
    <row r="8" spans="1:7" ht="15.75" outlineLevel="1">
      <c r="A8" s="39" t="s">
        <v>8</v>
      </c>
      <c r="B8" s="45" t="s">
        <v>9</v>
      </c>
      <c r="C8" s="83">
        <v>41</v>
      </c>
      <c r="D8" s="83">
        <v>41</v>
      </c>
      <c r="E8" s="83">
        <v>44.2</v>
      </c>
      <c r="F8" s="79">
        <f>E8/C8</f>
        <v>1.078048780487805</v>
      </c>
      <c r="G8" s="79">
        <f>E8/D8</f>
        <v>1.078048780487805</v>
      </c>
    </row>
    <row r="9" spans="1:7" ht="15.75" outlineLevel="1">
      <c r="A9" s="39" t="s">
        <v>10</v>
      </c>
      <c r="B9" s="45" t="s">
        <v>70</v>
      </c>
      <c r="C9" s="83">
        <v>2725.7</v>
      </c>
      <c r="D9" s="83">
        <v>2725.7</v>
      </c>
      <c r="E9" s="83">
        <v>2568.5</v>
      </c>
      <c r="F9" s="79">
        <f>E9/C9</f>
        <v>0.9423267417544118</v>
      </c>
      <c r="G9" s="79">
        <f>E9/D9</f>
        <v>0.9423267417544118</v>
      </c>
    </row>
    <row r="10" spans="1:7" ht="15.75" outlineLevel="1">
      <c r="A10" s="39" t="s">
        <v>118</v>
      </c>
      <c r="B10" s="45" t="s">
        <v>119</v>
      </c>
      <c r="C10" s="83">
        <v>5712.8</v>
      </c>
      <c r="D10" s="83">
        <v>6196.2</v>
      </c>
      <c r="E10" s="83">
        <v>4337.4</v>
      </c>
      <c r="F10" s="79">
        <f>E10/C10</f>
        <v>0.7592424030247864</v>
      </c>
      <c r="G10" s="79">
        <f>E10/D10</f>
        <v>0.7000096833543139</v>
      </c>
    </row>
    <row r="11" spans="1:7" ht="15.75" outlineLevel="1">
      <c r="A11" s="39" t="s">
        <v>120</v>
      </c>
      <c r="B11" s="45" t="s">
        <v>121</v>
      </c>
      <c r="C11" s="83">
        <v>3926.5</v>
      </c>
      <c r="D11" s="83">
        <v>3926.5</v>
      </c>
      <c r="E11" s="83">
        <v>5270.8</v>
      </c>
      <c r="F11" s="79">
        <f>E11/C11</f>
        <v>1.3423659747867058</v>
      </c>
      <c r="G11" s="79">
        <f>E11/D11</f>
        <v>1.3423659747867058</v>
      </c>
    </row>
    <row r="12" spans="1:7" ht="15.75" outlineLevel="1">
      <c r="A12" s="39" t="s">
        <v>12</v>
      </c>
      <c r="B12" s="45" t="s">
        <v>13</v>
      </c>
      <c r="C12" s="83">
        <v>773.4</v>
      </c>
      <c r="D12" s="83">
        <v>773.4</v>
      </c>
      <c r="E12" s="83">
        <v>1932.3</v>
      </c>
      <c r="F12" s="79" t="s">
        <v>16</v>
      </c>
      <c r="G12" s="79" t="s">
        <v>16</v>
      </c>
    </row>
    <row r="13" spans="1:249" s="47" customFormat="1" ht="15.75" outlineLevel="1">
      <c r="A13" s="39" t="s">
        <v>14</v>
      </c>
      <c r="B13" s="45" t="s">
        <v>15</v>
      </c>
      <c r="C13" s="83"/>
      <c r="D13" s="83"/>
      <c r="E13" s="83"/>
      <c r="F13" s="79"/>
      <c r="G13" s="7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7" customFormat="1" ht="15.75" outlineLevel="1">
      <c r="A14" s="102" t="s">
        <v>17</v>
      </c>
      <c r="B14" s="102"/>
      <c r="C14" s="50">
        <f>SUM(C5:C13)</f>
        <v>143154.69999999998</v>
      </c>
      <c r="D14" s="50">
        <f>SUM(D5:D13)</f>
        <v>143638.1</v>
      </c>
      <c r="E14" s="50">
        <f>SUM(E5:E13)</f>
        <v>125832.99999999999</v>
      </c>
      <c r="F14" s="44">
        <f>E14/C14</f>
        <v>0.8790001306279152</v>
      </c>
      <c r="G14" s="44">
        <f>E14/D14</f>
        <v>0.8760419415183017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ht="47.25" outlineLevel="1">
      <c r="A15" s="39" t="s">
        <v>110</v>
      </c>
      <c r="B15" s="96" t="s">
        <v>109</v>
      </c>
      <c r="C15" s="83"/>
      <c r="D15" s="83"/>
      <c r="E15" s="83">
        <v>0.6</v>
      </c>
      <c r="F15" s="79"/>
      <c r="G15" s="99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</row>
    <row r="16" spans="1:7" ht="15.75" outlineLevel="1">
      <c r="A16" s="39" t="s">
        <v>111</v>
      </c>
      <c r="B16" s="40" t="s">
        <v>18</v>
      </c>
      <c r="C16" s="83">
        <v>6788.2</v>
      </c>
      <c r="D16" s="83">
        <v>6788.2</v>
      </c>
      <c r="E16" s="83">
        <v>2753</v>
      </c>
      <c r="F16" s="79">
        <f>E16/C16</f>
        <v>0.405556701334669</v>
      </c>
      <c r="G16" s="79">
        <f>E16/D16</f>
        <v>0.405556701334669</v>
      </c>
    </row>
    <row r="17" spans="1:7" ht="15.75" outlineLevel="1">
      <c r="A17" s="39" t="s">
        <v>86</v>
      </c>
      <c r="B17" s="40" t="s">
        <v>18</v>
      </c>
      <c r="C17" s="83">
        <v>11.8</v>
      </c>
      <c r="D17" s="83">
        <v>11.8</v>
      </c>
      <c r="E17" s="83">
        <v>160.7</v>
      </c>
      <c r="F17" s="79" t="s">
        <v>16</v>
      </c>
      <c r="G17" s="79" t="s">
        <v>16</v>
      </c>
    </row>
    <row r="18" spans="1:7" ht="31.5" outlineLevel="1">
      <c r="A18" s="39" t="s">
        <v>67</v>
      </c>
      <c r="B18" s="45" t="s">
        <v>19</v>
      </c>
      <c r="C18" s="83">
        <v>1300</v>
      </c>
      <c r="D18" s="83">
        <v>1300</v>
      </c>
      <c r="E18" s="83">
        <v>891.4</v>
      </c>
      <c r="F18" s="79">
        <f>E18/C18</f>
        <v>0.6856923076923077</v>
      </c>
      <c r="G18" s="79">
        <f>E18/D18</f>
        <v>0.6856923076923077</v>
      </c>
    </row>
    <row r="19" spans="1:7" ht="31.5" outlineLevel="1">
      <c r="A19" s="39" t="s">
        <v>73</v>
      </c>
      <c r="B19" s="45" t="s">
        <v>74</v>
      </c>
      <c r="C19" s="83">
        <v>45.3</v>
      </c>
      <c r="D19" s="83">
        <v>45.3</v>
      </c>
      <c r="E19" s="83">
        <v>22.8</v>
      </c>
      <c r="F19" s="79">
        <f>E19/C19</f>
        <v>0.5033112582781457</v>
      </c>
      <c r="G19" s="79">
        <f>E19/D19</f>
        <v>0.5033112582781457</v>
      </c>
    </row>
    <row r="20" spans="1:7" ht="31.5" outlineLevel="1">
      <c r="A20" s="39" t="s">
        <v>66</v>
      </c>
      <c r="B20" s="45" t="s">
        <v>20</v>
      </c>
      <c r="C20" s="83">
        <v>20</v>
      </c>
      <c r="D20" s="83">
        <v>20</v>
      </c>
      <c r="E20" s="83">
        <v>177.4</v>
      </c>
      <c r="F20" s="79" t="s">
        <v>16</v>
      </c>
      <c r="G20" s="79" t="s">
        <v>16</v>
      </c>
    </row>
    <row r="21" spans="1:7" ht="31.5" outlineLevel="1">
      <c r="A21" s="39" t="s">
        <v>21</v>
      </c>
      <c r="B21" s="45" t="s">
        <v>22</v>
      </c>
      <c r="C21" s="83">
        <v>1145.2</v>
      </c>
      <c r="D21" s="83">
        <v>1145.2</v>
      </c>
      <c r="E21" s="83">
        <v>764.8</v>
      </c>
      <c r="F21" s="79">
        <f>E21/C21</f>
        <v>0.6678309465595529</v>
      </c>
      <c r="G21" s="79">
        <f>E21/D21</f>
        <v>0.6678309465595529</v>
      </c>
    </row>
    <row r="22" spans="1:7" ht="30.75" customHeight="1" outlineLevel="1">
      <c r="A22" s="39" t="s">
        <v>99</v>
      </c>
      <c r="B22" s="45" t="s">
        <v>97</v>
      </c>
      <c r="C22" s="83"/>
      <c r="D22" s="83"/>
      <c r="E22" s="83">
        <v>57.3</v>
      </c>
      <c r="F22" s="79"/>
      <c r="G22" s="79"/>
    </row>
    <row r="23" spans="1:7" ht="31.5" outlineLevel="1">
      <c r="A23" s="39" t="s">
        <v>80</v>
      </c>
      <c r="B23" s="45" t="s">
        <v>75</v>
      </c>
      <c r="C23" s="83">
        <v>200</v>
      </c>
      <c r="D23" s="83">
        <v>200</v>
      </c>
      <c r="E23" s="83">
        <v>184.2</v>
      </c>
      <c r="F23" s="79">
        <f>E23/C23</f>
        <v>0.9209999999999999</v>
      </c>
      <c r="G23" s="79">
        <f>E23/D23</f>
        <v>0.9209999999999999</v>
      </c>
    </row>
    <row r="24" spans="1:7" ht="15.75" outlineLevel="1">
      <c r="A24" s="39" t="s">
        <v>79</v>
      </c>
      <c r="B24" s="45" t="s">
        <v>23</v>
      </c>
      <c r="C24" s="83">
        <v>800</v>
      </c>
      <c r="D24" s="83">
        <v>800</v>
      </c>
      <c r="E24" s="83">
        <v>2106.2</v>
      </c>
      <c r="F24" s="79" t="s">
        <v>16</v>
      </c>
      <c r="G24" s="79" t="s">
        <v>16</v>
      </c>
    </row>
    <row r="25" spans="1:7" ht="15.75" outlineLevel="1">
      <c r="A25" s="39" t="s">
        <v>24</v>
      </c>
      <c r="B25" s="45" t="s">
        <v>25</v>
      </c>
      <c r="C25" s="83">
        <v>567.4</v>
      </c>
      <c r="D25" s="83">
        <v>567.4</v>
      </c>
      <c r="E25" s="83">
        <v>569.1</v>
      </c>
      <c r="F25" s="79">
        <f>E25/C25</f>
        <v>1.0029961226647868</v>
      </c>
      <c r="G25" s="79">
        <f>E25/D25</f>
        <v>1.0029961226647868</v>
      </c>
    </row>
    <row r="26" spans="1:249" s="48" customFormat="1" ht="31.5" outlineLevel="1">
      <c r="A26" s="39" t="s">
        <v>26</v>
      </c>
      <c r="B26" s="45" t="s">
        <v>27</v>
      </c>
      <c r="C26" s="83"/>
      <c r="D26" s="83"/>
      <c r="E26" s="83">
        <v>0</v>
      </c>
      <c r="F26" s="79"/>
      <c r="G26" s="79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7" s="48" customFormat="1" ht="15.75">
      <c r="A27" s="101" t="s">
        <v>28</v>
      </c>
      <c r="B27" s="101"/>
      <c r="C27" s="50">
        <f>SUM(C16:C26)</f>
        <v>10877.9</v>
      </c>
      <c r="D27" s="50">
        <f>SUM(D16:D26)</f>
        <v>10877.9</v>
      </c>
      <c r="E27" s="50">
        <f>SUM(E16:E26)+E15</f>
        <v>7687.500000000001</v>
      </c>
      <c r="F27" s="43">
        <f>E27/C27</f>
        <v>0.7067080962318095</v>
      </c>
      <c r="G27" s="43">
        <f>E27/D27</f>
        <v>0.7067080962318095</v>
      </c>
    </row>
    <row r="28" spans="1:7" s="48" customFormat="1" ht="15.75" outlineLevel="1">
      <c r="A28" s="103" t="s">
        <v>29</v>
      </c>
      <c r="B28" s="103"/>
      <c r="C28" s="50">
        <f>C14+C27</f>
        <v>154032.59999999998</v>
      </c>
      <c r="D28" s="50">
        <f>D14+D27</f>
        <v>154516</v>
      </c>
      <c r="E28" s="50">
        <f>E14+E27</f>
        <v>133520.5</v>
      </c>
      <c r="F28" s="43">
        <f>E28/C28</f>
        <v>0.8668327354079592</v>
      </c>
      <c r="G28" s="43">
        <f>E28/D28</f>
        <v>0.8641208677418519</v>
      </c>
    </row>
    <row r="29" spans="1:7" s="48" customFormat="1" ht="75" customHeight="1" outlineLevel="1">
      <c r="A29" s="49" t="s">
        <v>30</v>
      </c>
      <c r="B29" s="1" t="s">
        <v>31</v>
      </c>
      <c r="C29" s="50">
        <f>C30+C38</f>
        <v>330317.1</v>
      </c>
      <c r="D29" s="50">
        <f>D30+D38+D36+D37</f>
        <v>320916.99999999994</v>
      </c>
      <c r="E29" s="50">
        <f>E30+E38+E36+E37</f>
        <v>286707.29999999993</v>
      </c>
      <c r="F29" s="44">
        <f>E29/C29</f>
        <v>0.8679759540150963</v>
      </c>
      <c r="G29" s="44">
        <f>E29/D29</f>
        <v>0.8934001626588806</v>
      </c>
    </row>
    <row r="30" spans="1:7" s="48" customFormat="1" ht="47.25" customHeight="1" outlineLevel="1">
      <c r="A30" s="49" t="s">
        <v>32</v>
      </c>
      <c r="B30" s="1" t="s">
        <v>33</v>
      </c>
      <c r="C30" s="50">
        <f>C32+C33+C34+C35</f>
        <v>330317.1</v>
      </c>
      <c r="D30" s="50">
        <f>D32+D33+D34+D35</f>
        <v>322386.19999999995</v>
      </c>
      <c r="E30" s="50">
        <f>E32+E33+E34+E35</f>
        <v>288178.39999999997</v>
      </c>
      <c r="F30" s="44">
        <f>E30/C30</f>
        <v>0.872429553298936</v>
      </c>
      <c r="G30" s="44">
        <f>E30/D30</f>
        <v>0.8938918601354525</v>
      </c>
    </row>
    <row r="31" spans="1:249" s="48" customFormat="1" ht="63" customHeight="1" outlineLevel="1">
      <c r="A31" s="35" t="s">
        <v>2</v>
      </c>
      <c r="B31" s="36" t="s">
        <v>3</v>
      </c>
      <c r="C31" s="37" t="s">
        <v>85</v>
      </c>
      <c r="D31" s="38" t="s">
        <v>98</v>
      </c>
      <c r="E31" s="38" t="s">
        <v>123</v>
      </c>
      <c r="F31" s="38" t="s">
        <v>63</v>
      </c>
      <c r="G31" s="38" t="s">
        <v>71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78.75">
      <c r="A32" s="49" t="s">
        <v>34</v>
      </c>
      <c r="B32" s="49" t="s">
        <v>35</v>
      </c>
      <c r="C32" s="50">
        <v>57730.8</v>
      </c>
      <c r="D32" s="50">
        <v>55789</v>
      </c>
      <c r="E32" s="50">
        <v>46952.4</v>
      </c>
      <c r="F32" s="44">
        <f>E32/C32</f>
        <v>0.8132989669292647</v>
      </c>
      <c r="G32" s="44">
        <f>E32/D32</f>
        <v>0.841606768359354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94.5">
      <c r="A33" s="49" t="s">
        <v>36</v>
      </c>
      <c r="B33" s="49" t="s">
        <v>37</v>
      </c>
      <c r="C33" s="50">
        <v>79742.5</v>
      </c>
      <c r="D33" s="50">
        <v>82151.6</v>
      </c>
      <c r="E33" s="50">
        <v>75451.4</v>
      </c>
      <c r="F33" s="44">
        <f>E33/C33</f>
        <v>0.9461880427626422</v>
      </c>
      <c r="G33" s="44">
        <f>E33/D33</f>
        <v>0.9184410285374842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78.75">
      <c r="A34" s="49" t="s">
        <v>38</v>
      </c>
      <c r="B34" s="49" t="s">
        <v>39</v>
      </c>
      <c r="C34" s="50">
        <v>192843.8</v>
      </c>
      <c r="D34" s="50">
        <v>183394.5</v>
      </c>
      <c r="E34" s="50">
        <v>164723.5</v>
      </c>
      <c r="F34" s="44">
        <f>E34/C34</f>
        <v>0.8541809485189569</v>
      </c>
      <c r="G34" s="44">
        <f>E34/D34</f>
        <v>0.898192148619506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31.5">
      <c r="A35" s="49" t="s">
        <v>64</v>
      </c>
      <c r="B35" s="49" t="s">
        <v>65</v>
      </c>
      <c r="C35" s="50">
        <v>0</v>
      </c>
      <c r="D35" s="50">
        <v>1051.1</v>
      </c>
      <c r="E35" s="50">
        <v>1051.1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100</v>
      </c>
      <c r="B36" s="51" t="s">
        <v>101</v>
      </c>
      <c r="C36" s="91"/>
      <c r="D36" s="92">
        <v>210</v>
      </c>
      <c r="E36" s="93">
        <v>210</v>
      </c>
      <c r="F36" s="44"/>
      <c r="G36" s="43">
        <f>E36/D36</f>
        <v>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102</v>
      </c>
      <c r="B37" s="51" t="s">
        <v>103</v>
      </c>
      <c r="C37" s="91"/>
      <c r="D37" s="92">
        <v>517.7</v>
      </c>
      <c r="E37" s="93">
        <v>515.8</v>
      </c>
      <c r="F37" s="44"/>
      <c r="G37" s="43">
        <f>E37/D37</f>
        <v>0.996329920803554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68</v>
      </c>
      <c r="B38" s="51" t="s">
        <v>69</v>
      </c>
      <c r="C38" s="50"/>
      <c r="D38" s="78">
        <v>-2196.9</v>
      </c>
      <c r="E38" s="78">
        <v>-2196.9</v>
      </c>
      <c r="F38" s="79"/>
      <c r="G38" s="44">
        <f>E38/D38</f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105" t="s">
        <v>40</v>
      </c>
      <c r="B39" s="105"/>
      <c r="C39" s="50">
        <f>C28+C29</f>
        <v>484349.69999999995</v>
      </c>
      <c r="D39" s="50">
        <f>D28+D29</f>
        <v>475432.99999999994</v>
      </c>
      <c r="E39" s="50">
        <f>E28+E29</f>
        <v>420227.79999999993</v>
      </c>
      <c r="F39" s="43">
        <f>E39/C39</f>
        <v>0.8676123883219087</v>
      </c>
      <c r="G39" s="43">
        <f>E39/D39</f>
        <v>0.8838843748751138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1:G1"/>
    <mergeCell ref="A2:G2"/>
    <mergeCell ref="A3:G3"/>
    <mergeCell ref="A39:B39"/>
    <mergeCell ref="A27:B27"/>
    <mergeCell ref="A14:B14"/>
    <mergeCell ref="A28:B28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26">
      <selection activeCell="E31" sqref="E31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41</v>
      </c>
      <c r="B2" s="104"/>
      <c r="C2" s="104"/>
      <c r="D2" s="104"/>
      <c r="E2" s="104"/>
    </row>
    <row r="3" spans="1:5" ht="15.75">
      <c r="A3" s="114" t="s">
        <v>124</v>
      </c>
      <c r="B3" s="114"/>
      <c r="C3" s="114"/>
      <c r="D3" s="114"/>
      <c r="E3" s="114"/>
    </row>
    <row r="4" spans="1:7" s="57" customFormat="1" ht="82.5" customHeight="1">
      <c r="A4" s="54" t="s">
        <v>2</v>
      </c>
      <c r="B4" s="55" t="s">
        <v>3</v>
      </c>
      <c r="C4" s="56" t="s">
        <v>87</v>
      </c>
      <c r="D4" s="58" t="s">
        <v>88</v>
      </c>
      <c r="E4" s="56" t="s">
        <v>123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3">
        <v>104098.3</v>
      </c>
      <c r="D5" s="83">
        <v>104098.3</v>
      </c>
      <c r="E5" s="83">
        <v>87229.3</v>
      </c>
      <c r="F5" s="79">
        <f>E5/C5</f>
        <v>0.8379512441605674</v>
      </c>
      <c r="G5" s="79">
        <f>E5/D5</f>
        <v>0.8379512441605674</v>
      </c>
    </row>
    <row r="6" spans="1:7" s="57" customFormat="1" ht="15.75" outlineLevel="1">
      <c r="A6" s="39" t="s">
        <v>6</v>
      </c>
      <c r="B6" s="40" t="s">
        <v>7</v>
      </c>
      <c r="C6" s="83">
        <v>5976.4</v>
      </c>
      <c r="D6" s="83">
        <v>5976.4</v>
      </c>
      <c r="E6" s="83">
        <v>6388.4</v>
      </c>
      <c r="F6" s="79">
        <f>E6/C6</f>
        <v>1.068937822100261</v>
      </c>
      <c r="G6" s="79">
        <f>E6/D6</f>
        <v>1.068937822100261</v>
      </c>
    </row>
    <row r="7" spans="1:7" s="57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22.1</v>
      </c>
      <c r="F7" s="79">
        <f>E7/C7</f>
        <v>1.078048780487805</v>
      </c>
      <c r="G7" s="79">
        <f>E7/D7</f>
        <v>1.078048780487805</v>
      </c>
    </row>
    <row r="8" spans="1:7" s="57" customFormat="1" ht="15.75" outlineLevel="1">
      <c r="A8" s="39" t="s">
        <v>12</v>
      </c>
      <c r="B8" s="40" t="s">
        <v>13</v>
      </c>
      <c r="C8" s="41">
        <v>773.4</v>
      </c>
      <c r="D8" s="41">
        <v>773.4</v>
      </c>
      <c r="E8" s="41">
        <v>1932.3</v>
      </c>
      <c r="F8" s="79" t="s">
        <v>16</v>
      </c>
      <c r="G8" s="79" t="s">
        <v>16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12" t="s">
        <v>17</v>
      </c>
      <c r="B10" s="113"/>
      <c r="C10" s="42">
        <f>SUM(C5:C9)</f>
        <v>110868.59999999999</v>
      </c>
      <c r="D10" s="42">
        <f>SUM(D5:D9)</f>
        <v>110868.59999999999</v>
      </c>
      <c r="E10" s="42">
        <f>SUM(E5:E9)</f>
        <v>95572.1</v>
      </c>
      <c r="F10" s="53">
        <f>E10/C10</f>
        <v>0.8620303674800621</v>
      </c>
      <c r="G10" s="53">
        <f>E10/D10</f>
        <v>0.8620303674800621</v>
      </c>
    </row>
    <row r="11" spans="1:7" s="95" customFormat="1" ht="31.5" outlineLevel="1">
      <c r="A11" s="39" t="s">
        <v>108</v>
      </c>
      <c r="B11" s="94" t="s">
        <v>109</v>
      </c>
      <c r="C11" s="41"/>
      <c r="D11" s="41"/>
      <c r="E11" s="41">
        <v>0.6</v>
      </c>
      <c r="F11" s="79"/>
      <c r="G11" s="79"/>
    </row>
    <row r="12" spans="1:7" s="46" customFormat="1" ht="15.75" outlineLevel="1">
      <c r="A12" s="39" t="s">
        <v>76</v>
      </c>
      <c r="B12" s="40" t="s">
        <v>18</v>
      </c>
      <c r="C12" s="83">
        <v>3755.2</v>
      </c>
      <c r="D12" s="83">
        <v>3755.2</v>
      </c>
      <c r="E12" s="41">
        <v>1875.2</v>
      </c>
      <c r="F12" s="79">
        <f>E12/C12</f>
        <v>0.4993608862377504</v>
      </c>
      <c r="G12" s="79">
        <f>E12/D12</f>
        <v>0.4993608862377504</v>
      </c>
    </row>
    <row r="13" spans="1:7" s="46" customFormat="1" ht="15.75" outlineLevel="1">
      <c r="A13" s="39" t="s">
        <v>86</v>
      </c>
      <c r="B13" s="40" t="s">
        <v>18</v>
      </c>
      <c r="C13" s="41">
        <v>11.8</v>
      </c>
      <c r="D13" s="41">
        <v>11.8</v>
      </c>
      <c r="E13" s="41">
        <v>160.7</v>
      </c>
      <c r="F13" s="79" t="s">
        <v>16</v>
      </c>
      <c r="G13" s="79" t="s">
        <v>16</v>
      </c>
    </row>
    <row r="14" spans="1:7" s="46" customFormat="1" ht="15.75" outlineLevel="1">
      <c r="A14" s="39" t="s">
        <v>67</v>
      </c>
      <c r="B14" s="45" t="s">
        <v>19</v>
      </c>
      <c r="C14" s="83">
        <v>1300</v>
      </c>
      <c r="D14" s="83">
        <v>1300</v>
      </c>
      <c r="E14" s="41">
        <v>891.4</v>
      </c>
      <c r="F14" s="79">
        <f>E14/C14</f>
        <v>0.6856923076923077</v>
      </c>
      <c r="G14" s="79">
        <f>E14/D14</f>
        <v>0.6856923076923077</v>
      </c>
    </row>
    <row r="15" spans="1:7" s="46" customFormat="1" ht="31.5" outlineLevel="1">
      <c r="A15" s="39" t="s">
        <v>73</v>
      </c>
      <c r="B15" s="45" t="s">
        <v>74</v>
      </c>
      <c r="C15" s="41">
        <v>45.3</v>
      </c>
      <c r="D15" s="41">
        <v>45.3</v>
      </c>
      <c r="E15" s="41">
        <v>22.8</v>
      </c>
      <c r="F15" s="79">
        <f>E15/C15</f>
        <v>0.5033112582781457</v>
      </c>
      <c r="G15" s="79">
        <f>E15/D15</f>
        <v>0.5033112582781457</v>
      </c>
    </row>
    <row r="16" spans="1:7" s="46" customFormat="1" ht="15.75" outlineLevel="1">
      <c r="A16" s="39" t="s">
        <v>66</v>
      </c>
      <c r="B16" s="45" t="s">
        <v>20</v>
      </c>
      <c r="C16" s="41">
        <v>20</v>
      </c>
      <c r="D16" s="41">
        <v>20</v>
      </c>
      <c r="E16" s="41">
        <v>177.4</v>
      </c>
      <c r="F16" s="79" t="s">
        <v>16</v>
      </c>
      <c r="G16" s="79" t="s">
        <v>16</v>
      </c>
    </row>
    <row r="17" spans="1:7" s="46" customFormat="1" ht="15.75" outlineLevel="1">
      <c r="A17" s="39" t="s">
        <v>21</v>
      </c>
      <c r="B17" s="45" t="s">
        <v>22</v>
      </c>
      <c r="C17" s="83">
        <v>1145.2</v>
      </c>
      <c r="D17" s="83">
        <v>1145.2</v>
      </c>
      <c r="E17" s="41">
        <v>764.8</v>
      </c>
      <c r="F17" s="79">
        <f>E17/C17</f>
        <v>0.6678309465595529</v>
      </c>
      <c r="G17" s="79">
        <f>E17/D17</f>
        <v>0.6678309465595529</v>
      </c>
    </row>
    <row r="18" spans="1:7" s="46" customFormat="1" ht="30.75" customHeight="1" outlineLevel="1">
      <c r="A18" s="39" t="s">
        <v>80</v>
      </c>
      <c r="B18" s="45" t="s">
        <v>75</v>
      </c>
      <c r="C18" s="41">
        <v>200</v>
      </c>
      <c r="D18" s="41">
        <v>200</v>
      </c>
      <c r="E18" s="41">
        <v>184.2</v>
      </c>
      <c r="F18" s="79">
        <f>E18/C18</f>
        <v>0.9209999999999999</v>
      </c>
      <c r="G18" s="79">
        <f>E18/D18</f>
        <v>0.9209999999999999</v>
      </c>
    </row>
    <row r="19" spans="1:7" s="46" customFormat="1" ht="15.75" outlineLevel="1">
      <c r="A19" s="39" t="s">
        <v>79</v>
      </c>
      <c r="B19" s="45" t="s">
        <v>23</v>
      </c>
      <c r="C19" s="41">
        <v>600</v>
      </c>
      <c r="D19" s="41">
        <v>600</v>
      </c>
      <c r="E19" s="41">
        <v>1698.2</v>
      </c>
      <c r="F19" s="79" t="s">
        <v>16</v>
      </c>
      <c r="G19" s="79" t="s">
        <v>16</v>
      </c>
    </row>
    <row r="20" spans="1:7" s="46" customFormat="1" ht="15.75" outlineLevel="1">
      <c r="A20" s="39" t="s">
        <v>24</v>
      </c>
      <c r="B20" s="45" t="s">
        <v>25</v>
      </c>
      <c r="C20" s="41">
        <v>567.4</v>
      </c>
      <c r="D20" s="41">
        <v>567.4</v>
      </c>
      <c r="E20" s="41">
        <v>569.1</v>
      </c>
      <c r="F20" s="79">
        <f>E20/C20</f>
        <v>1.0029961226647868</v>
      </c>
      <c r="G20" s="79">
        <f>E20/D20</f>
        <v>1.0029961226647868</v>
      </c>
    </row>
    <row r="21" spans="1:7" s="46" customFormat="1" ht="15.75" outlineLevel="1">
      <c r="A21" s="39" t="s">
        <v>104</v>
      </c>
      <c r="B21" s="45" t="s">
        <v>97</v>
      </c>
      <c r="C21" s="41"/>
      <c r="D21" s="41"/>
      <c r="E21" s="41">
        <v>54</v>
      </c>
      <c r="F21" s="79"/>
      <c r="G21" s="79"/>
    </row>
    <row r="22" spans="1:7" s="46" customFormat="1" ht="15.75" outlineLevel="1">
      <c r="A22" s="39" t="s">
        <v>105</v>
      </c>
      <c r="B22" s="40" t="s">
        <v>106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10" t="s">
        <v>28</v>
      </c>
      <c r="B23" s="111"/>
      <c r="C23" s="42">
        <f>SUM(C12:C21)</f>
        <v>7644.9</v>
      </c>
      <c r="D23" s="42">
        <f>SUM(D12:D21)</f>
        <v>7644.9</v>
      </c>
      <c r="E23" s="42">
        <f>SUM(E12:E22)+E11</f>
        <v>6398.400000000001</v>
      </c>
      <c r="F23" s="53">
        <f>E23/C23</f>
        <v>0.8369501236118198</v>
      </c>
      <c r="G23" s="53">
        <f>E23/D23</f>
        <v>0.8369501236118198</v>
      </c>
    </row>
    <row r="24" spans="1:7" s="32" customFormat="1" ht="24.75" customHeight="1">
      <c r="A24" s="108" t="s">
        <v>29</v>
      </c>
      <c r="B24" s="109"/>
      <c r="C24" s="50">
        <f>C10+C23</f>
        <v>118513.49999999999</v>
      </c>
      <c r="D24" s="50">
        <f>D10+D23</f>
        <v>118513.49999999999</v>
      </c>
      <c r="E24" s="50">
        <f>E10+E23</f>
        <v>101970.5</v>
      </c>
      <c r="F24" s="53">
        <f>E24/C24</f>
        <v>0.8604125268429336</v>
      </c>
      <c r="G24" s="53">
        <f>E24/D24</f>
        <v>0.8604125268429336</v>
      </c>
    </row>
    <row r="25" spans="1:7" s="48" customFormat="1" ht="15.75" outlineLevel="1">
      <c r="A25" s="49" t="s">
        <v>30</v>
      </c>
      <c r="B25" s="1" t="s">
        <v>31</v>
      </c>
      <c r="C25" s="50">
        <f>C26+C31+C32+C33</f>
        <v>330857.1</v>
      </c>
      <c r="D25" s="50">
        <f>D26+D31+D32+D33</f>
        <v>320752.19999999995</v>
      </c>
      <c r="E25" s="50">
        <f>E26+E31+E32+E33</f>
        <v>286254.39999999997</v>
      </c>
      <c r="F25" s="44">
        <f>E25/C25</f>
        <v>0.8651904402232867</v>
      </c>
      <c r="G25" s="44">
        <f>E25/D25</f>
        <v>0.8924471913209013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330857.1</v>
      </c>
      <c r="D26" s="50">
        <f>D27+D28+D29+D30</f>
        <v>322949.1</v>
      </c>
      <c r="E26" s="50">
        <f>E27+E28+E29+E30</f>
        <v>288451.3</v>
      </c>
      <c r="F26" s="44">
        <f>E26/C26</f>
        <v>0.8718304669901296</v>
      </c>
      <c r="G26" s="44">
        <f>E26/D26</f>
        <v>0.893178832206066</v>
      </c>
    </row>
    <row r="27" spans="1:7" s="48" customFormat="1" ht="78" customHeight="1" outlineLevel="1">
      <c r="A27" s="49" t="s">
        <v>34</v>
      </c>
      <c r="B27" s="49" t="s">
        <v>35</v>
      </c>
      <c r="C27" s="50">
        <v>57730.8</v>
      </c>
      <c r="D27" s="50">
        <v>55789</v>
      </c>
      <c r="E27" s="50">
        <v>46952.4</v>
      </c>
      <c r="F27" s="44">
        <f>E27/C27</f>
        <v>0.8132989669292647</v>
      </c>
      <c r="G27" s="44">
        <f>E27/D27</f>
        <v>0.841606768359354</v>
      </c>
    </row>
    <row r="28" spans="1:249" ht="63">
      <c r="A28" s="49" t="s">
        <v>36</v>
      </c>
      <c r="B28" s="49" t="s">
        <v>37</v>
      </c>
      <c r="C28" s="50">
        <v>79742.5</v>
      </c>
      <c r="D28" s="50">
        <v>82151.6</v>
      </c>
      <c r="E28" s="50">
        <v>75451.4</v>
      </c>
      <c r="F28" s="44">
        <f>E28/C28</f>
        <v>0.9461880427626422</v>
      </c>
      <c r="G28" s="44">
        <f>E28/D28</f>
        <v>0.9184410285374842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192843.8</v>
      </c>
      <c r="D29" s="50">
        <v>183394.5</v>
      </c>
      <c r="E29" s="50">
        <v>164723.5</v>
      </c>
      <c r="F29" s="44">
        <f>E29/C29</f>
        <v>0.8541809485189569</v>
      </c>
      <c r="G29" s="44">
        <f>E29/D29</f>
        <v>0.898192148619506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1614</v>
      </c>
      <c r="E30" s="50">
        <v>1324</v>
      </c>
      <c r="F30" s="44" t="s">
        <v>16</v>
      </c>
      <c r="G30" s="43">
        <f>E30/D30</f>
        <v>0.8203221809169765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100</v>
      </c>
      <c r="B31" s="51" t="s">
        <v>101</v>
      </c>
      <c r="C31" s="91"/>
      <c r="D31" s="92"/>
      <c r="E31" s="93"/>
      <c r="F31" s="79"/>
      <c r="G31" s="100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102</v>
      </c>
      <c r="B32" s="51" t="s">
        <v>103</v>
      </c>
      <c r="C32" s="91"/>
      <c r="D32" s="92"/>
      <c r="E32" s="93"/>
      <c r="F32" s="79"/>
      <c r="G32" s="100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31.5">
      <c r="A33" s="49" t="s">
        <v>68</v>
      </c>
      <c r="B33" s="51" t="s">
        <v>69</v>
      </c>
      <c r="C33" s="50"/>
      <c r="D33" s="78">
        <v>-2196.9</v>
      </c>
      <c r="E33" s="78">
        <v>-2196.9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15.75">
      <c r="A34" s="106" t="s">
        <v>40</v>
      </c>
      <c r="B34" s="107"/>
      <c r="C34" s="50">
        <f>C24+C25</f>
        <v>449370.6</v>
      </c>
      <c r="D34" s="50">
        <f>D24+D25</f>
        <v>439265.69999999995</v>
      </c>
      <c r="E34" s="50">
        <f>E24+E25</f>
        <v>388224.89999999997</v>
      </c>
      <c r="F34" s="77">
        <f>E34/C34</f>
        <v>0.8639303505836831</v>
      </c>
      <c r="G34" s="77">
        <f>E34/D34</f>
        <v>0.8838042669846519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</sheetData>
  <sheetProtection/>
  <mergeCells count="7">
    <mergeCell ref="A34:B34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3"/>
  <sheetViews>
    <sheetView tabSelected="1" zoomScaleSheetLayoutView="100" zoomScalePageLayoutView="0" workbookViewId="0" topLeftCell="A100">
      <selection activeCell="J130" sqref="J130"/>
    </sheetView>
  </sheetViews>
  <sheetFormatPr defaultColWidth="9.00390625" defaultRowHeight="12.75" outlineLevelCol="1"/>
  <cols>
    <col min="1" max="1" width="25.125" style="61" customWidth="1"/>
    <col min="2" max="2" width="29.25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7" t="s">
        <v>42</v>
      </c>
      <c r="B1" s="127"/>
      <c r="C1" s="127"/>
      <c r="D1" s="127"/>
      <c r="E1" s="127"/>
      <c r="F1" s="127"/>
      <c r="G1" s="33"/>
    </row>
    <row r="2" spans="1:7" ht="18.75" customHeight="1">
      <c r="A2" s="128" t="s">
        <v>125</v>
      </c>
      <c r="B2" s="128"/>
      <c r="C2" s="128"/>
      <c r="D2" s="128"/>
      <c r="E2" s="128"/>
      <c r="F2" s="128"/>
      <c r="G2" s="34"/>
    </row>
    <row r="3" spans="1:11" ht="13.5" customHeight="1">
      <c r="A3" s="121" t="s">
        <v>2</v>
      </c>
      <c r="B3" s="121" t="s">
        <v>3</v>
      </c>
      <c r="C3" s="123" t="s">
        <v>89</v>
      </c>
      <c r="D3" s="125" t="s">
        <v>90</v>
      </c>
      <c r="E3" s="62" t="s">
        <v>43</v>
      </c>
      <c r="F3" s="84" t="s">
        <v>91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41.25" customHeight="1">
      <c r="A4" s="122"/>
      <c r="B4" s="122"/>
      <c r="C4" s="124"/>
      <c r="D4" s="126"/>
      <c r="E4" s="65" t="s">
        <v>126</v>
      </c>
      <c r="F4" s="65" t="s">
        <v>92</v>
      </c>
      <c r="G4" s="66" t="s">
        <v>77</v>
      </c>
      <c r="H4" s="67" t="s">
        <v>45</v>
      </c>
      <c r="I4" s="67" t="s">
        <v>46</v>
      </c>
      <c r="J4" s="66" t="s">
        <v>77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9890.199999999999</v>
      </c>
      <c r="F5" s="4">
        <f>F6+F7+F8+F9+F10+F11+F12+F13+F14</f>
        <v>504.19999999999993</v>
      </c>
      <c r="G5" s="5">
        <f>E5/C5</f>
        <v>0.8379750052954882</v>
      </c>
      <c r="H5" s="16" t="e">
        <f>E5/#REF!</f>
        <v>#REF!</v>
      </c>
      <c r="I5" s="16" t="e">
        <f>E5/#REF!</f>
        <v>#REF!</v>
      </c>
      <c r="J5" s="15">
        <f>E5/C5</f>
        <v>0.8379750052954882</v>
      </c>
      <c r="K5" s="15">
        <f>E5/D5</f>
        <v>0.8379750052954882</v>
      </c>
    </row>
    <row r="6" spans="1:11" ht="12.75">
      <c r="A6" s="68" t="s">
        <v>47</v>
      </c>
      <c r="B6" s="64"/>
      <c r="C6" s="69">
        <v>417</v>
      </c>
      <c r="D6" s="69">
        <v>417</v>
      </c>
      <c r="E6" s="70">
        <v>355.2</v>
      </c>
      <c r="F6" s="70">
        <v>38.8</v>
      </c>
      <c r="G6" s="71">
        <f>E6/C6</f>
        <v>0.8517985611510791</v>
      </c>
      <c r="H6" s="72" t="e">
        <f>E6/#REF!</f>
        <v>#REF!</v>
      </c>
      <c r="I6" s="72" t="e">
        <f>E6/#REF!</f>
        <v>#REF!</v>
      </c>
      <c r="J6" s="72">
        <f>E6/C6</f>
        <v>0.8517985611510791</v>
      </c>
      <c r="K6" s="72">
        <f>E6/D6</f>
        <v>0.8517985611510791</v>
      </c>
    </row>
    <row r="7" spans="1:11" ht="12.75">
      <c r="A7" s="68" t="s">
        <v>48</v>
      </c>
      <c r="B7" s="64"/>
      <c r="C7" s="69">
        <v>165.3</v>
      </c>
      <c r="D7" s="69">
        <v>165.3</v>
      </c>
      <c r="E7" s="70">
        <v>109.9</v>
      </c>
      <c r="F7" s="70">
        <v>7.9</v>
      </c>
      <c r="G7" s="71">
        <f>E7/C7</f>
        <v>0.6648517846339987</v>
      </c>
      <c r="H7" s="72" t="e">
        <f>E7/#REF!</f>
        <v>#REF!</v>
      </c>
      <c r="I7" s="72" t="e">
        <f>E7/#REF!</f>
        <v>#REF!</v>
      </c>
      <c r="J7" s="72">
        <f>E7/C7</f>
        <v>0.6648517846339987</v>
      </c>
      <c r="K7" s="72">
        <f>E7/D7</f>
        <v>0.6648517846339987</v>
      </c>
    </row>
    <row r="8" spans="1:11" ht="12.75">
      <c r="A8" s="68" t="s">
        <v>49</v>
      </c>
      <c r="B8" s="64"/>
      <c r="C8" s="64">
        <v>289.9</v>
      </c>
      <c r="D8" s="64">
        <v>289.9</v>
      </c>
      <c r="E8" s="69">
        <v>244.6</v>
      </c>
      <c r="F8" s="69">
        <v>17.1</v>
      </c>
      <c r="G8" s="71">
        <f>E8/C8</f>
        <v>0.8437392204208348</v>
      </c>
      <c r="H8" s="72" t="e">
        <f>E8/#REF!</f>
        <v>#REF!</v>
      </c>
      <c r="I8" s="72" t="e">
        <f>E8/#REF!</f>
        <v>#REF!</v>
      </c>
      <c r="J8" s="72">
        <f>E8/C8</f>
        <v>0.8437392204208348</v>
      </c>
      <c r="K8" s="72">
        <f>E8/D8</f>
        <v>0.8437392204208348</v>
      </c>
    </row>
    <row r="9" spans="1:11" ht="12.75">
      <c r="A9" s="68" t="s">
        <v>50</v>
      </c>
      <c r="B9" s="64"/>
      <c r="C9" s="64">
        <v>386.2</v>
      </c>
      <c r="D9" s="64">
        <v>386.2</v>
      </c>
      <c r="E9" s="70">
        <v>385.5</v>
      </c>
      <c r="F9" s="70">
        <v>29.4</v>
      </c>
      <c r="G9" s="71">
        <f>E9/C9</f>
        <v>0.9981874676333506</v>
      </c>
      <c r="H9" s="72" t="e">
        <f>E9/#REF!</f>
        <v>#REF!</v>
      </c>
      <c r="I9" s="72" t="e">
        <f>E9/#REF!</f>
        <v>#REF!</v>
      </c>
      <c r="J9" s="72">
        <f>E9/C9</f>
        <v>0.9981874676333506</v>
      </c>
      <c r="K9" s="72">
        <f>E9/D9</f>
        <v>0.9981874676333506</v>
      </c>
    </row>
    <row r="10" spans="1:11" ht="12.75">
      <c r="A10" s="68" t="s">
        <v>51</v>
      </c>
      <c r="B10" s="64"/>
      <c r="C10" s="69">
        <v>152.7</v>
      </c>
      <c r="D10" s="69">
        <v>152.7</v>
      </c>
      <c r="E10" s="70">
        <v>93.5</v>
      </c>
      <c r="F10" s="70">
        <v>6.7</v>
      </c>
      <c r="G10" s="71">
        <f>E10/C10</f>
        <v>0.6123117223313688</v>
      </c>
      <c r="H10" s="72" t="e">
        <f>E10/#REF!</f>
        <v>#REF!</v>
      </c>
      <c r="I10" s="72" t="e">
        <f>E10/#REF!</f>
        <v>#REF!</v>
      </c>
      <c r="J10" s="72">
        <f>E10/C10</f>
        <v>0.6123117223313688</v>
      </c>
      <c r="K10" s="72">
        <f>E10/D10</f>
        <v>0.6123117223313688</v>
      </c>
    </row>
    <row r="11" spans="1:11" ht="12.75">
      <c r="A11" s="68" t="s">
        <v>52</v>
      </c>
      <c r="B11" s="64"/>
      <c r="C11" s="69">
        <v>1023</v>
      </c>
      <c r="D11" s="69">
        <v>1023</v>
      </c>
      <c r="E11" s="70">
        <v>945.5</v>
      </c>
      <c r="F11" s="70">
        <v>51.4</v>
      </c>
      <c r="G11" s="71">
        <f>E11/C11</f>
        <v>0.9242424242424242</v>
      </c>
      <c r="H11" s="72" t="e">
        <f>E11/#REF!</f>
        <v>#REF!</v>
      </c>
      <c r="I11" s="72" t="e">
        <f>E11/#REF!</f>
        <v>#REF!</v>
      </c>
      <c r="J11" s="72">
        <f>E11/C11</f>
        <v>0.9242424242424242</v>
      </c>
      <c r="K11" s="72">
        <f>E11/D11</f>
        <v>0.9242424242424242</v>
      </c>
    </row>
    <row r="12" spans="1:11" ht="12.75">
      <c r="A12" s="68" t="s">
        <v>53</v>
      </c>
      <c r="B12" s="64"/>
      <c r="C12" s="64">
        <v>147.6</v>
      </c>
      <c r="D12" s="64">
        <v>147.6</v>
      </c>
      <c r="E12" s="70">
        <v>112.2</v>
      </c>
      <c r="F12" s="70">
        <v>8.4</v>
      </c>
      <c r="G12" s="71">
        <f>E12/C12</f>
        <v>0.7601626016260163</v>
      </c>
      <c r="H12" s="72" t="e">
        <f>E12/#REF!</f>
        <v>#REF!</v>
      </c>
      <c r="I12" s="72" t="e">
        <f>E12/#REF!</f>
        <v>#REF!</v>
      </c>
      <c r="J12" s="72">
        <f>E12/C12</f>
        <v>0.7601626016260163</v>
      </c>
      <c r="K12" s="72">
        <f>E12/D12</f>
        <v>0.7601626016260163</v>
      </c>
    </row>
    <row r="13" spans="1:11" ht="12.75">
      <c r="A13" s="68" t="s">
        <v>54</v>
      </c>
      <c r="B13" s="64"/>
      <c r="C13" s="64">
        <v>218.4</v>
      </c>
      <c r="D13" s="64">
        <v>218.4</v>
      </c>
      <c r="E13" s="70">
        <v>174.6</v>
      </c>
      <c r="F13" s="70">
        <v>8.1</v>
      </c>
      <c r="G13" s="71">
        <f>E13/C13</f>
        <v>0.7994505494505494</v>
      </c>
      <c r="H13" s="72" t="e">
        <f>E13/#REF!</f>
        <v>#REF!</v>
      </c>
      <c r="I13" s="72" t="e">
        <f>E13/#REF!</f>
        <v>#REF!</v>
      </c>
      <c r="J13" s="72">
        <f>E13/C13</f>
        <v>0.7994505494505494</v>
      </c>
      <c r="K13" s="72">
        <f>E13/D13</f>
        <v>0.7994505494505494</v>
      </c>
    </row>
    <row r="14" spans="1:11" ht="12.75">
      <c r="A14" s="68" t="s">
        <v>55</v>
      </c>
      <c r="B14" s="64"/>
      <c r="C14" s="69">
        <v>9002.4</v>
      </c>
      <c r="D14" s="69">
        <v>9002.4</v>
      </c>
      <c r="E14" s="70">
        <v>7469.2</v>
      </c>
      <c r="F14" s="70">
        <v>336.4</v>
      </c>
      <c r="G14" s="71">
        <f>E14/C14</f>
        <v>0.8296898604816494</v>
      </c>
      <c r="H14" s="72" t="e">
        <f>E14/#REF!</f>
        <v>#REF!</v>
      </c>
      <c r="I14" s="72" t="e">
        <f>E14/#REF!</f>
        <v>#REF!</v>
      </c>
      <c r="J14" s="72">
        <f>E14/C14</f>
        <v>0.8296898604816494</v>
      </c>
      <c r="K14" s="72">
        <f>E14/D14</f>
        <v>0.8296898604816494</v>
      </c>
    </row>
    <row r="15" spans="1:11" ht="12.75">
      <c r="A15" s="10" t="s">
        <v>81</v>
      </c>
      <c r="B15" s="21" t="s">
        <v>83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8171.9</v>
      </c>
      <c r="F15" s="12">
        <f>F16+F17+F18+F19+F20+F21+F22+F23+F24</f>
        <v>792.9</v>
      </c>
      <c r="G15" s="30">
        <f>E15/C15</f>
        <v>1.0091132487867525</v>
      </c>
      <c r="H15" s="30"/>
      <c r="I15" s="30"/>
      <c r="J15" s="15">
        <f>E15/C15</f>
        <v>1.0091132487867525</v>
      </c>
      <c r="K15" s="15">
        <f>E15/D15</f>
        <v>1.0091132487867525</v>
      </c>
    </row>
    <row r="16" spans="1:11" ht="12.75">
      <c r="A16" s="68" t="s">
        <v>47</v>
      </c>
      <c r="B16" s="74"/>
      <c r="C16" s="74">
        <v>848.8</v>
      </c>
      <c r="D16" s="74">
        <v>848.8</v>
      </c>
      <c r="E16" s="70">
        <v>856.5</v>
      </c>
      <c r="F16" s="70">
        <v>83.1</v>
      </c>
      <c r="G16" s="71">
        <f>E16/C16</f>
        <v>1.0090716305372291</v>
      </c>
      <c r="H16" s="5"/>
      <c r="I16" s="71"/>
      <c r="J16" s="72">
        <f>E16/C16</f>
        <v>1.0090716305372291</v>
      </c>
      <c r="K16" s="72">
        <f>E16/D16</f>
        <v>1.0090716305372291</v>
      </c>
    </row>
    <row r="17" spans="1:11" ht="12.75">
      <c r="A17" s="68" t="s">
        <v>48</v>
      </c>
      <c r="B17" s="74"/>
      <c r="C17" s="74">
        <v>455.4</v>
      </c>
      <c r="D17" s="74">
        <v>455.4</v>
      </c>
      <c r="E17" s="70">
        <v>459.5</v>
      </c>
      <c r="F17" s="70">
        <v>44.6</v>
      </c>
      <c r="G17" s="71">
        <f>E17/C17</f>
        <v>1.0090030742204656</v>
      </c>
      <c r="H17" s="5"/>
      <c r="I17" s="71"/>
      <c r="J17" s="72">
        <f>E17/C17</f>
        <v>1.0090030742204656</v>
      </c>
      <c r="K17" s="72">
        <f>E17/D17</f>
        <v>1.0090030742204656</v>
      </c>
    </row>
    <row r="18" spans="1:11" ht="12.75">
      <c r="A18" s="68" t="s">
        <v>49</v>
      </c>
      <c r="B18" s="74"/>
      <c r="C18" s="74">
        <v>742.8</v>
      </c>
      <c r="D18" s="74">
        <v>742.8</v>
      </c>
      <c r="E18" s="70">
        <v>749.6</v>
      </c>
      <c r="F18" s="70">
        <v>72.7</v>
      </c>
      <c r="G18" s="71">
        <f>E18/C18</f>
        <v>1.009154550350027</v>
      </c>
      <c r="H18" s="5"/>
      <c r="I18" s="71"/>
      <c r="J18" s="72">
        <f>E18/C18</f>
        <v>1.009154550350027</v>
      </c>
      <c r="K18" s="72">
        <f>E18/D18</f>
        <v>1.009154550350027</v>
      </c>
    </row>
    <row r="19" spans="1:11" ht="12.75">
      <c r="A19" s="68" t="s">
        <v>50</v>
      </c>
      <c r="B19" s="74"/>
      <c r="C19" s="74">
        <v>798.4</v>
      </c>
      <c r="D19" s="74">
        <v>798.4</v>
      </c>
      <c r="E19" s="70">
        <v>805.7</v>
      </c>
      <c r="F19" s="70">
        <v>78.2</v>
      </c>
      <c r="G19" s="71">
        <f>E19/C19</f>
        <v>1.0091432865731464</v>
      </c>
      <c r="H19" s="5"/>
      <c r="I19" s="71"/>
      <c r="J19" s="72">
        <f>E19/C19</f>
        <v>1.0091432865731464</v>
      </c>
      <c r="K19" s="72">
        <f>E19/D19</f>
        <v>1.0091432865731464</v>
      </c>
    </row>
    <row r="20" spans="1:11" ht="12.75">
      <c r="A20" s="68" t="s">
        <v>51</v>
      </c>
      <c r="B20" s="74"/>
      <c r="C20" s="74">
        <v>663.6</v>
      </c>
      <c r="D20" s="74">
        <v>663.6</v>
      </c>
      <c r="E20" s="70">
        <v>669.6</v>
      </c>
      <c r="F20" s="70">
        <v>65</v>
      </c>
      <c r="G20" s="71">
        <f>E20/C20</f>
        <v>1.0090415913200723</v>
      </c>
      <c r="H20" s="5"/>
      <c r="I20" s="71"/>
      <c r="J20" s="72">
        <f>E20/C20</f>
        <v>1.0090415913200723</v>
      </c>
      <c r="K20" s="72">
        <f>E20/D20</f>
        <v>1.0090415913200723</v>
      </c>
    </row>
    <row r="21" spans="1:11" ht="12.75">
      <c r="A21" s="68" t="s">
        <v>52</v>
      </c>
      <c r="B21" s="74"/>
      <c r="C21" s="74">
        <v>974.7</v>
      </c>
      <c r="D21" s="82">
        <v>974.7</v>
      </c>
      <c r="E21" s="70">
        <v>983.6</v>
      </c>
      <c r="F21" s="70">
        <v>95.4</v>
      </c>
      <c r="G21" s="71">
        <f>E21/C21</f>
        <v>1.009131014671181</v>
      </c>
      <c r="H21" s="5"/>
      <c r="I21" s="71"/>
      <c r="J21" s="72">
        <f>E21/C21</f>
        <v>1.009131014671181</v>
      </c>
      <c r="K21" s="72">
        <f>E21/D21</f>
        <v>1.009131014671181</v>
      </c>
    </row>
    <row r="22" spans="1:11" ht="12.75">
      <c r="A22" s="68" t="s">
        <v>53</v>
      </c>
      <c r="B22" s="74"/>
      <c r="C22" s="74">
        <v>883.9</v>
      </c>
      <c r="D22" s="74">
        <v>883.9</v>
      </c>
      <c r="E22" s="70">
        <v>892</v>
      </c>
      <c r="F22" s="70">
        <v>86.6</v>
      </c>
      <c r="G22" s="71">
        <f>E22/C22</f>
        <v>1.0091639325715578</v>
      </c>
      <c r="H22" s="5"/>
      <c r="I22" s="71"/>
      <c r="J22" s="72">
        <f>E22/C22</f>
        <v>1.0091639325715578</v>
      </c>
      <c r="K22" s="72">
        <f>E22/D22</f>
        <v>1.0091639325715578</v>
      </c>
    </row>
    <row r="23" spans="1:11" ht="12.75">
      <c r="A23" s="68" t="s">
        <v>54</v>
      </c>
      <c r="B23" s="74"/>
      <c r="C23" s="74">
        <v>892.3</v>
      </c>
      <c r="D23" s="74">
        <v>892.3</v>
      </c>
      <c r="E23" s="70">
        <v>900.5</v>
      </c>
      <c r="F23" s="70">
        <v>87.4</v>
      </c>
      <c r="G23" s="71">
        <f>E23/C23</f>
        <v>1.009189734394262</v>
      </c>
      <c r="H23" s="30"/>
      <c r="I23" s="71"/>
      <c r="J23" s="72">
        <f>E23/C23</f>
        <v>1.009189734394262</v>
      </c>
      <c r="K23" s="72">
        <f>E23/D23</f>
        <v>1.009189734394262</v>
      </c>
    </row>
    <row r="24" spans="1:11" ht="12.75">
      <c r="A24" s="68" t="s">
        <v>55</v>
      </c>
      <c r="B24" s="74"/>
      <c r="C24" s="74">
        <v>1838.2</v>
      </c>
      <c r="D24" s="74">
        <v>1838.2</v>
      </c>
      <c r="E24" s="70">
        <v>1854.9</v>
      </c>
      <c r="F24" s="70">
        <v>179.9</v>
      </c>
      <c r="G24" s="71">
        <f>E24/C24</f>
        <v>1.0090849744315091</v>
      </c>
      <c r="H24" s="5"/>
      <c r="I24" s="71"/>
      <c r="J24" s="72">
        <f>E24/C24</f>
        <v>1.0090849744315091</v>
      </c>
      <c r="K24" s="72">
        <f>E24/D24</f>
        <v>1.0090849744315091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22.1</v>
      </c>
      <c r="F25" s="4">
        <f>F26+F27+F28+F29+F30+F31+F32+F33+F34</f>
        <v>0</v>
      </c>
      <c r="G25" s="30">
        <f>E25/C25</f>
        <v>1.078048780487805</v>
      </c>
      <c r="H25" s="5" t="e">
        <f>E25/#REF!</f>
        <v>#REF!</v>
      </c>
      <c r="I25" s="5" t="e">
        <f>E25/#REF!</f>
        <v>#REF!</v>
      </c>
      <c r="J25" s="15">
        <f>E25/C25</f>
        <v>1.078048780487805</v>
      </c>
      <c r="K25" s="15">
        <f>E25/D25</f>
        <v>1.078048780487805</v>
      </c>
    </row>
    <row r="26" spans="1:11" ht="12.75">
      <c r="A26" s="68" t="s">
        <v>47</v>
      </c>
      <c r="B26" s="64"/>
      <c r="C26" s="64">
        <v>0.8</v>
      </c>
      <c r="D26" s="64">
        <v>0.8</v>
      </c>
      <c r="E26" s="70">
        <v>1.2</v>
      </c>
      <c r="F26" s="70"/>
      <c r="G26" s="71">
        <f>E26/C26</f>
        <v>1.4999999999999998</v>
      </c>
      <c r="H26" s="16"/>
      <c r="I26" s="16"/>
      <c r="J26" s="72">
        <f>E26/C26</f>
        <v>1.4999999999999998</v>
      </c>
      <c r="K26" s="72">
        <f>E26/D26</f>
        <v>1.4999999999999998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/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0.4</v>
      </c>
      <c r="D29" s="69">
        <v>0.4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/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/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9">
        <v>17</v>
      </c>
      <c r="D33" s="69">
        <v>17</v>
      </c>
      <c r="E33" s="70">
        <v>7.6</v>
      </c>
      <c r="F33" s="70"/>
      <c r="G33" s="71">
        <f>E33/C33</f>
        <v>0.44705882352941173</v>
      </c>
      <c r="H33" s="72"/>
      <c r="I33" s="72"/>
      <c r="J33" s="72">
        <f>E33/C33</f>
        <v>0.44705882352941173</v>
      </c>
      <c r="K33" s="72">
        <f>E33/D33</f>
        <v>0.44705882352941173</v>
      </c>
    </row>
    <row r="34" spans="1:11" ht="12.75">
      <c r="A34" s="68" t="s">
        <v>55</v>
      </c>
      <c r="B34" s="64"/>
      <c r="C34" s="64">
        <v>2.3</v>
      </c>
      <c r="D34" s="64">
        <v>2.3</v>
      </c>
      <c r="E34" s="70">
        <v>13.3</v>
      </c>
      <c r="F34" s="70"/>
      <c r="G34" s="71">
        <f>E34/C34</f>
        <v>5.782608695652175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2568.5</v>
      </c>
      <c r="F35" s="4">
        <f>F36+F37+F38+F39+F40+F41+F42+F43+F44</f>
        <v>39.3</v>
      </c>
      <c r="G35" s="30">
        <f>E35/C35</f>
        <v>0.9423267417544118</v>
      </c>
      <c r="H35" s="16"/>
      <c r="I35" s="16"/>
      <c r="J35" s="15">
        <f>E35/C35</f>
        <v>0.9423267417544118</v>
      </c>
      <c r="K35" s="15">
        <f>E35/D35</f>
        <v>0.9423267417544118</v>
      </c>
    </row>
    <row r="36" spans="1:11" ht="12.75">
      <c r="A36" s="68" t="s">
        <v>47</v>
      </c>
      <c r="B36" s="64"/>
      <c r="C36" s="69">
        <v>163</v>
      </c>
      <c r="D36" s="69">
        <v>163</v>
      </c>
      <c r="E36" s="73">
        <v>148.4</v>
      </c>
      <c r="F36" s="73">
        <v>2</v>
      </c>
      <c r="G36" s="71">
        <f>E36/C36</f>
        <v>0.9104294478527608</v>
      </c>
      <c r="H36" s="72"/>
      <c r="I36" s="72"/>
      <c r="J36" s="72">
        <f>E36/C36</f>
        <v>0.9104294478527608</v>
      </c>
      <c r="K36" s="72">
        <f>E36/D36</f>
        <v>0.9104294478527608</v>
      </c>
    </row>
    <row r="37" spans="1:11" ht="12.75">
      <c r="A37" s="68" t="s">
        <v>48</v>
      </c>
      <c r="B37" s="64"/>
      <c r="C37" s="69">
        <v>68.2</v>
      </c>
      <c r="D37" s="69">
        <v>68.2</v>
      </c>
      <c r="E37" s="73">
        <v>68.3</v>
      </c>
      <c r="F37" s="73">
        <v>0.2</v>
      </c>
      <c r="G37" s="71">
        <f>E37/C37</f>
        <v>1.001466275659824</v>
      </c>
      <c r="H37" s="72"/>
      <c r="I37" s="72"/>
      <c r="J37" s="72">
        <f>E37/C37</f>
        <v>1.001466275659824</v>
      </c>
      <c r="K37" s="72">
        <f>E37/D37</f>
        <v>1.001466275659824</v>
      </c>
    </row>
    <row r="38" spans="1:11" ht="12.75">
      <c r="A38" s="68" t="s">
        <v>49</v>
      </c>
      <c r="B38" s="64"/>
      <c r="C38" s="69">
        <v>138.3</v>
      </c>
      <c r="D38" s="69">
        <v>138.3</v>
      </c>
      <c r="E38" s="73">
        <v>162.7</v>
      </c>
      <c r="F38" s="73">
        <v>6.6</v>
      </c>
      <c r="G38" s="71">
        <f>E38/C38</f>
        <v>1.1764280549530006</v>
      </c>
      <c r="H38" s="72"/>
      <c r="I38" s="72"/>
      <c r="J38" s="72">
        <f>E38/C38</f>
        <v>1.1764280549530006</v>
      </c>
      <c r="K38" s="72">
        <f>E38/D38</f>
        <v>1.1764280549530006</v>
      </c>
    </row>
    <row r="39" spans="1:11" ht="12.75">
      <c r="A39" s="68" t="s">
        <v>50</v>
      </c>
      <c r="B39" s="64"/>
      <c r="C39" s="69">
        <v>128</v>
      </c>
      <c r="D39" s="69">
        <v>128</v>
      </c>
      <c r="E39" s="73">
        <v>121.2</v>
      </c>
      <c r="F39" s="73">
        <v>1.7</v>
      </c>
      <c r="G39" s="71">
        <f>E39/C39</f>
        <v>0.946875</v>
      </c>
      <c r="H39" s="72"/>
      <c r="I39" s="72"/>
      <c r="J39" s="72">
        <f>E39/C39</f>
        <v>0.946875</v>
      </c>
      <c r="K39" s="72">
        <f>E39/D39</f>
        <v>0.946875</v>
      </c>
    </row>
    <row r="40" spans="1:11" ht="12.75">
      <c r="A40" s="68" t="s">
        <v>51</v>
      </c>
      <c r="B40" s="64"/>
      <c r="C40" s="69">
        <v>39.4</v>
      </c>
      <c r="D40" s="69">
        <v>39.4</v>
      </c>
      <c r="E40" s="73">
        <v>33.5</v>
      </c>
      <c r="F40" s="73">
        <v>2.7</v>
      </c>
      <c r="G40" s="71">
        <f>E40/C40</f>
        <v>0.850253807106599</v>
      </c>
      <c r="H40" s="72"/>
      <c r="I40" s="72"/>
      <c r="J40" s="72">
        <f>E40/C40</f>
        <v>0.850253807106599</v>
      </c>
      <c r="K40" s="72">
        <f>E40/D40</f>
        <v>0.850253807106599</v>
      </c>
    </row>
    <row r="41" spans="1:11" ht="12.75">
      <c r="A41" s="68" t="s">
        <v>52</v>
      </c>
      <c r="B41" s="64"/>
      <c r="C41" s="69">
        <v>69</v>
      </c>
      <c r="D41" s="69">
        <v>69</v>
      </c>
      <c r="E41" s="73">
        <v>62.7</v>
      </c>
      <c r="F41" s="73">
        <v>1.6</v>
      </c>
      <c r="G41" s="71">
        <f>E41/C41</f>
        <v>0.9086956521739131</v>
      </c>
      <c r="H41" s="72"/>
      <c r="I41" s="72"/>
      <c r="J41" s="72">
        <f>E41/C41</f>
        <v>0.9086956521739131</v>
      </c>
      <c r="K41" s="72">
        <f>E41/D41</f>
        <v>0.9086956521739131</v>
      </c>
    </row>
    <row r="42" spans="1:11" ht="12.75">
      <c r="A42" s="68" t="s">
        <v>53</v>
      </c>
      <c r="B42" s="64"/>
      <c r="C42" s="69">
        <v>57.8</v>
      </c>
      <c r="D42" s="69">
        <v>57.8</v>
      </c>
      <c r="E42" s="73">
        <v>84.3</v>
      </c>
      <c r="F42" s="73">
        <v>1.4</v>
      </c>
      <c r="G42" s="71">
        <f>E42/C42</f>
        <v>1.458477508650519</v>
      </c>
      <c r="H42" s="72"/>
      <c r="I42" s="72"/>
      <c r="J42" s="72">
        <f>E42/C42</f>
        <v>1.458477508650519</v>
      </c>
      <c r="K42" s="72">
        <f>E42/D42</f>
        <v>1.458477508650519</v>
      </c>
    </row>
    <row r="43" spans="1:12" ht="12.75">
      <c r="A43" s="68" t="s">
        <v>54</v>
      </c>
      <c r="B43" s="64"/>
      <c r="C43" s="69">
        <v>61</v>
      </c>
      <c r="D43" s="69">
        <v>61</v>
      </c>
      <c r="E43" s="73">
        <v>51.6</v>
      </c>
      <c r="F43" s="73">
        <v>1.9</v>
      </c>
      <c r="G43" s="71">
        <f>E43/C43</f>
        <v>0.8459016393442623</v>
      </c>
      <c r="H43" s="72"/>
      <c r="I43" s="72"/>
      <c r="J43" s="72">
        <f>E43/C43</f>
        <v>0.8459016393442623</v>
      </c>
      <c r="K43" s="72">
        <f>E43/D43</f>
        <v>0.8459016393442623</v>
      </c>
      <c r="L43" s="80"/>
    </row>
    <row r="44" spans="1:12" ht="12.75">
      <c r="A44" s="68" t="s">
        <v>55</v>
      </c>
      <c r="B44" s="64"/>
      <c r="C44" s="69">
        <v>2001</v>
      </c>
      <c r="D44" s="69">
        <v>2001</v>
      </c>
      <c r="E44" s="73">
        <v>1835.8</v>
      </c>
      <c r="F44" s="73">
        <v>21.2</v>
      </c>
      <c r="G44" s="71">
        <f>E44/C44</f>
        <v>0.9174412793603198</v>
      </c>
      <c r="H44" s="72"/>
      <c r="I44" s="72"/>
      <c r="J44" s="72">
        <f>E44/C44</f>
        <v>0.9174412793603198</v>
      </c>
      <c r="K44" s="72">
        <f>E44/D44</f>
        <v>0.9174412793603198</v>
      </c>
      <c r="L44" s="80"/>
    </row>
    <row r="45" spans="1:12" s="8" customFormat="1" ht="12.75">
      <c r="A45" s="7" t="s">
        <v>116</v>
      </c>
      <c r="B45" s="3" t="s">
        <v>117</v>
      </c>
      <c r="C45" s="4">
        <f>C46+C47+C48+C49+C50+C51+C52+C53+C54</f>
        <v>9639.3</v>
      </c>
      <c r="D45" s="4">
        <f>D46+D47+D48+D49+D50+D51+D52+D53+D54</f>
        <v>10122.7</v>
      </c>
      <c r="E45" s="4">
        <f>E46+E47+E48+E49+E50+E51+E52+E53+E54</f>
        <v>9608.2</v>
      </c>
      <c r="F45" s="4">
        <f>F46+F47+F48+F49+F50+F51+F52+F53+F54</f>
        <v>180.5</v>
      </c>
      <c r="G45" s="5">
        <f>E45/C45</f>
        <v>0.9967736246407936</v>
      </c>
      <c r="H45" s="16" t="e">
        <f>E45/#REF!</f>
        <v>#REF!</v>
      </c>
      <c r="I45" s="16" t="e">
        <f>E45/#REF!</f>
        <v>#REF!</v>
      </c>
      <c r="J45" s="15">
        <f>E45/C45</f>
        <v>0.9967736246407936</v>
      </c>
      <c r="K45" s="15">
        <f>E45/D45</f>
        <v>0.9491736394440219</v>
      </c>
      <c r="L45" s="80"/>
    </row>
    <row r="46" spans="1:12" ht="12.75">
      <c r="A46" s="68" t="s">
        <v>47</v>
      </c>
      <c r="B46" s="64"/>
      <c r="C46" s="6">
        <v>806.7</v>
      </c>
      <c r="D46" s="6">
        <v>806.7</v>
      </c>
      <c r="E46" s="73">
        <v>828.9</v>
      </c>
      <c r="F46" s="73"/>
      <c r="G46" s="71">
        <f>E46/C46</f>
        <v>1.027519523986612</v>
      </c>
      <c r="H46" s="72" t="e">
        <f>E46/#REF!</f>
        <v>#REF!</v>
      </c>
      <c r="I46" s="72" t="e">
        <f>E46/#REF!</f>
        <v>#REF!</v>
      </c>
      <c r="J46" s="72">
        <f>E46/C46</f>
        <v>1.027519523986612</v>
      </c>
      <c r="K46" s="72">
        <f>E46/D46</f>
        <v>1.027519523986612</v>
      </c>
      <c r="L46" s="80"/>
    </row>
    <row r="47" spans="1:12" ht="12.75">
      <c r="A47" s="68" t="s">
        <v>48</v>
      </c>
      <c r="B47" s="64"/>
      <c r="C47" s="6">
        <v>356.6</v>
      </c>
      <c r="D47" s="6">
        <v>356.6</v>
      </c>
      <c r="E47" s="73">
        <v>331.3</v>
      </c>
      <c r="F47" s="73">
        <v>2.8</v>
      </c>
      <c r="G47" s="71">
        <f>E47/C47</f>
        <v>0.9290521592821088</v>
      </c>
      <c r="H47" s="72" t="e">
        <f>E47/#REF!</f>
        <v>#REF!</v>
      </c>
      <c r="I47" s="72" t="e">
        <f>E47/#REF!</f>
        <v>#REF!</v>
      </c>
      <c r="J47" s="72">
        <f>E47/C47</f>
        <v>0.9290521592821088</v>
      </c>
      <c r="K47" s="72">
        <f>E47/D47</f>
        <v>0.9290521592821088</v>
      </c>
      <c r="L47" s="80"/>
    </row>
    <row r="48" spans="1:12" ht="12.75">
      <c r="A48" s="68" t="s">
        <v>49</v>
      </c>
      <c r="B48" s="64"/>
      <c r="C48" s="6">
        <v>678</v>
      </c>
      <c r="D48" s="6">
        <v>678</v>
      </c>
      <c r="E48" s="73">
        <v>449</v>
      </c>
      <c r="F48" s="73">
        <v>0.1</v>
      </c>
      <c r="G48" s="71">
        <f>E48/C48</f>
        <v>0.6622418879056047</v>
      </c>
      <c r="H48" s="72" t="e">
        <f>E48/#REF!</f>
        <v>#REF!</v>
      </c>
      <c r="I48" s="72" t="e">
        <f>E48/#REF!</f>
        <v>#REF!</v>
      </c>
      <c r="J48" s="72">
        <f>E48/C48</f>
        <v>0.6622418879056047</v>
      </c>
      <c r="K48" s="72">
        <f>E48/D48</f>
        <v>0.6622418879056047</v>
      </c>
      <c r="L48" s="81"/>
    </row>
    <row r="49" spans="1:12" ht="12.75">
      <c r="A49" s="68" t="s">
        <v>50</v>
      </c>
      <c r="B49" s="64"/>
      <c r="C49" s="6">
        <v>712.2</v>
      </c>
      <c r="D49" s="6">
        <v>1195.6</v>
      </c>
      <c r="E49" s="73">
        <v>1463.7</v>
      </c>
      <c r="F49" s="73">
        <v>27.2</v>
      </c>
      <c r="G49" s="71">
        <f>E49/C49</f>
        <v>2.0551811288963773</v>
      </c>
      <c r="H49" s="72" t="e">
        <f>E49/#REF!</f>
        <v>#REF!</v>
      </c>
      <c r="I49" s="72" t="e">
        <f>E49/#REF!</f>
        <v>#REF!</v>
      </c>
      <c r="J49" s="72">
        <f>E49/C49</f>
        <v>2.0551811288963773</v>
      </c>
      <c r="K49" s="72">
        <f>E49/D49</f>
        <v>1.2242388758782203</v>
      </c>
      <c r="L49" s="80"/>
    </row>
    <row r="50" spans="1:12" ht="12.75">
      <c r="A50" s="68" t="s">
        <v>51</v>
      </c>
      <c r="B50" s="64"/>
      <c r="C50" s="6">
        <v>249.1</v>
      </c>
      <c r="D50" s="6">
        <v>249.1</v>
      </c>
      <c r="E50" s="73">
        <v>228.3</v>
      </c>
      <c r="F50" s="73"/>
      <c r="G50" s="71">
        <f>E50/C50</f>
        <v>0.9164993978321959</v>
      </c>
      <c r="H50" s="72" t="e">
        <f>E50/#REF!</f>
        <v>#REF!</v>
      </c>
      <c r="I50" s="72" t="e">
        <f>E50/#REF!</f>
        <v>#REF!</v>
      </c>
      <c r="J50" s="72">
        <f>E50/C50</f>
        <v>0.9164993978321959</v>
      </c>
      <c r="K50" s="72">
        <f>E50/D50</f>
        <v>0.9164993978321959</v>
      </c>
      <c r="L50" s="80"/>
    </row>
    <row r="51" spans="1:12" ht="12.75">
      <c r="A51" s="68" t="s">
        <v>52</v>
      </c>
      <c r="B51" s="64"/>
      <c r="C51" s="6">
        <v>412</v>
      </c>
      <c r="D51" s="6">
        <v>412</v>
      </c>
      <c r="E51" s="73">
        <v>364.8</v>
      </c>
      <c r="F51" s="73"/>
      <c r="G51" s="71">
        <f>E51/C51</f>
        <v>0.8854368932038835</v>
      </c>
      <c r="H51" s="72" t="e">
        <f>E51/#REF!</f>
        <v>#REF!</v>
      </c>
      <c r="I51" s="72" t="e">
        <f>E51/#REF!</f>
        <v>#REF!</v>
      </c>
      <c r="J51" s="72">
        <f>E51/C51</f>
        <v>0.8854368932038835</v>
      </c>
      <c r="K51" s="72">
        <f>E51/D51</f>
        <v>0.8854368932038835</v>
      </c>
      <c r="L51" s="80"/>
    </row>
    <row r="52" spans="1:12" ht="12.75">
      <c r="A52" s="68" t="s">
        <v>53</v>
      </c>
      <c r="B52" s="64"/>
      <c r="C52" s="6">
        <v>146</v>
      </c>
      <c r="D52" s="6">
        <v>146</v>
      </c>
      <c r="E52" s="73">
        <v>160.3</v>
      </c>
      <c r="F52" s="73"/>
      <c r="G52" s="71">
        <f>E52/C52</f>
        <v>1.097945205479452</v>
      </c>
      <c r="H52" s="72" t="e">
        <f>E52/#REF!</f>
        <v>#REF!</v>
      </c>
      <c r="I52" s="72" t="e">
        <f>E52/#REF!</f>
        <v>#REF!</v>
      </c>
      <c r="J52" s="72">
        <f>E52/C52</f>
        <v>1.097945205479452</v>
      </c>
      <c r="K52" s="72">
        <f>E52/D52</f>
        <v>1.097945205479452</v>
      </c>
      <c r="L52" s="81"/>
    </row>
    <row r="53" spans="1:11" s="9" customFormat="1" ht="12.75">
      <c r="A53" s="68" t="s">
        <v>54</v>
      </c>
      <c r="B53" s="64"/>
      <c r="C53" s="73">
        <v>588</v>
      </c>
      <c r="D53" s="73">
        <v>588</v>
      </c>
      <c r="E53" s="73">
        <v>734.7</v>
      </c>
      <c r="F53" s="73"/>
      <c r="G53" s="71">
        <f>E53/C53</f>
        <v>1.2494897959183675</v>
      </c>
      <c r="H53" s="72" t="e">
        <f>E53/#REF!</f>
        <v>#REF!</v>
      </c>
      <c r="I53" s="72" t="e">
        <f>E53/#REF!</f>
        <v>#REF!</v>
      </c>
      <c r="J53" s="72">
        <f>E53/C53</f>
        <v>1.2494897959183675</v>
      </c>
      <c r="K53" s="72">
        <f>E53/D53</f>
        <v>1.2494897959183675</v>
      </c>
    </row>
    <row r="54" spans="1:11" ht="12.75">
      <c r="A54" s="68" t="s">
        <v>55</v>
      </c>
      <c r="B54" s="64"/>
      <c r="C54" s="6">
        <v>5690.7</v>
      </c>
      <c r="D54" s="6">
        <v>5690.7</v>
      </c>
      <c r="E54" s="73">
        <v>5047.2</v>
      </c>
      <c r="F54" s="73">
        <v>150.4</v>
      </c>
      <c r="G54" s="71">
        <f>E54/C54</f>
        <v>0.8869207654594338</v>
      </c>
      <c r="H54" s="72" t="e">
        <f>E54/#REF!</f>
        <v>#REF!</v>
      </c>
      <c r="I54" s="72" t="e">
        <f>E54/#REF!</f>
        <v>#REF!</v>
      </c>
      <c r="J54" s="72">
        <f>E54/C54</f>
        <v>0.8869207654594338</v>
      </c>
      <c r="K54" s="72">
        <f>E54/D54</f>
        <v>0.8869207654594338</v>
      </c>
    </row>
    <row r="55" spans="1:249" s="8" customFormat="1" ht="12.75">
      <c r="A55" s="119" t="s">
        <v>17</v>
      </c>
      <c r="B55" s="120"/>
      <c r="C55" s="13">
        <f>C5+C15+C25+C35+C45</f>
        <v>32286.1</v>
      </c>
      <c r="D55" s="13">
        <f aca="true" t="shared" si="0" ref="D55:I55">D5+D15+D25+D35+D45</f>
        <v>32769.5</v>
      </c>
      <c r="E55" s="13">
        <f t="shared" si="0"/>
        <v>30260.899999999998</v>
      </c>
      <c r="F55" s="13">
        <f t="shared" si="0"/>
        <v>1516.8999999999999</v>
      </c>
      <c r="G55" s="13">
        <f t="shared" si="0"/>
        <v>4.864237400965251</v>
      </c>
      <c r="H55" s="13" t="e">
        <f t="shared" si="0"/>
        <v>#REF!</v>
      </c>
      <c r="I55" s="13" t="e">
        <f t="shared" si="0"/>
        <v>#REF!</v>
      </c>
      <c r="J55" s="26">
        <f>E55/C55</f>
        <v>0.9372733157612718</v>
      </c>
      <c r="K55" s="26">
        <f>E55/D55</f>
        <v>0.9234471078289263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</row>
    <row r="56" spans="1:11" ht="12.75">
      <c r="A56" s="7" t="s">
        <v>93</v>
      </c>
      <c r="B56" s="28" t="s">
        <v>18</v>
      </c>
      <c r="C56" s="4">
        <f>C57</f>
        <v>3033</v>
      </c>
      <c r="D56" s="4">
        <f>D57</f>
        <v>3033</v>
      </c>
      <c r="E56" s="4">
        <f>E57</f>
        <v>877.8</v>
      </c>
      <c r="F56" s="4">
        <f>F57</f>
        <v>16.4</v>
      </c>
      <c r="G56" s="5">
        <f>E56/C56</f>
        <v>0.2894164193867458</v>
      </c>
      <c r="H56" s="5" t="e">
        <f>E56/#REF!</f>
        <v>#REF!</v>
      </c>
      <c r="I56" s="5" t="e">
        <f>E56/#REF!</f>
        <v>#REF!</v>
      </c>
      <c r="J56" s="15">
        <f>E56/C56</f>
        <v>0.2894164193867458</v>
      </c>
      <c r="K56" s="15">
        <f>E56/D56</f>
        <v>0.2894164193867458</v>
      </c>
    </row>
    <row r="57" spans="1:249" s="9" customFormat="1" ht="12.75">
      <c r="A57" s="68" t="s">
        <v>55</v>
      </c>
      <c r="B57" s="64"/>
      <c r="C57" s="6">
        <v>3033</v>
      </c>
      <c r="D57" s="6">
        <v>3033</v>
      </c>
      <c r="E57" s="73">
        <v>877.8</v>
      </c>
      <c r="F57" s="70">
        <v>16.4</v>
      </c>
      <c r="G57" s="71">
        <f>E57/C57</f>
        <v>0.2894164193867458</v>
      </c>
      <c r="H57" s="71" t="e">
        <f>E57/#REF!</f>
        <v>#REF!</v>
      </c>
      <c r="I57" s="71" t="e">
        <f>E57/#REF!</f>
        <v>#REF!</v>
      </c>
      <c r="J57" s="72">
        <f>E57/C57</f>
        <v>0.2894164193867458</v>
      </c>
      <c r="K57" s="72">
        <f>E57/D57</f>
        <v>0.2894164193867458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</row>
    <row r="58" spans="1:11" ht="13.5" customHeight="1">
      <c r="A58" s="7" t="s">
        <v>96</v>
      </c>
      <c r="B58" s="89" t="s">
        <v>97</v>
      </c>
      <c r="C58" s="6"/>
      <c r="D58" s="6"/>
      <c r="E58" s="12">
        <v>3</v>
      </c>
      <c r="F58" s="90"/>
      <c r="G58" s="30"/>
      <c r="H58" s="30"/>
      <c r="I58" s="30"/>
      <c r="J58" s="15"/>
      <c r="K58" s="15"/>
    </row>
    <row r="59" spans="1:11" ht="12.75">
      <c r="A59" s="68" t="s">
        <v>55</v>
      </c>
      <c r="B59" s="74"/>
      <c r="C59" s="6"/>
      <c r="D59" s="6"/>
      <c r="E59" s="73">
        <v>3.3</v>
      </c>
      <c r="F59" s="70"/>
      <c r="G59" s="71"/>
      <c r="H59" s="71"/>
      <c r="I59" s="71"/>
      <c r="J59" s="15"/>
      <c r="K59" s="15"/>
    </row>
    <row r="60" spans="1:11" ht="12.75">
      <c r="A60" s="7" t="s">
        <v>94</v>
      </c>
      <c r="B60" s="27" t="s">
        <v>56</v>
      </c>
      <c r="C60" s="4">
        <f>C61</f>
        <v>200</v>
      </c>
      <c r="D60" s="4">
        <f>D61</f>
        <v>200</v>
      </c>
      <c r="E60" s="4">
        <f>E61</f>
        <v>408</v>
      </c>
      <c r="F60" s="4">
        <f>F61</f>
        <v>181.9</v>
      </c>
      <c r="G60" s="5">
        <f>E60/C60</f>
        <v>2.04</v>
      </c>
      <c r="H60" s="16" t="s">
        <v>16</v>
      </c>
      <c r="I60" s="16" t="s">
        <v>16</v>
      </c>
      <c r="J60" s="15" t="s">
        <v>16</v>
      </c>
      <c r="K60" s="15" t="s">
        <v>16</v>
      </c>
    </row>
    <row r="61" spans="1:11" ht="12.75">
      <c r="A61" s="68" t="s">
        <v>55</v>
      </c>
      <c r="B61" s="74"/>
      <c r="C61" s="6">
        <v>200</v>
      </c>
      <c r="D61" s="6">
        <v>200</v>
      </c>
      <c r="E61" s="73">
        <v>408</v>
      </c>
      <c r="F61" s="70">
        <v>181.9</v>
      </c>
      <c r="G61" s="71">
        <f>E61/C61</f>
        <v>2.04</v>
      </c>
      <c r="H61" s="72"/>
      <c r="I61" s="72"/>
      <c r="J61" s="72" t="s">
        <v>16</v>
      </c>
      <c r="K61" s="72" t="s">
        <v>16</v>
      </c>
    </row>
    <row r="62" spans="1:11" ht="25.5">
      <c r="A62" s="7" t="s">
        <v>107</v>
      </c>
      <c r="B62" s="27" t="s">
        <v>27</v>
      </c>
      <c r="C62" s="6"/>
      <c r="D62" s="6"/>
      <c r="E62" s="12">
        <v>0</v>
      </c>
      <c r="F62" s="90"/>
      <c r="G62" s="30"/>
      <c r="H62" s="15"/>
      <c r="I62" s="15"/>
      <c r="J62" s="72"/>
      <c r="K62" s="72"/>
    </row>
    <row r="63" spans="1:11" ht="12.75">
      <c r="A63" s="68" t="s">
        <v>49</v>
      </c>
      <c r="B63" s="74"/>
      <c r="C63" s="6"/>
      <c r="D63" s="6"/>
      <c r="E63" s="73"/>
      <c r="F63" s="70"/>
      <c r="G63" s="71"/>
      <c r="H63" s="72"/>
      <c r="I63" s="72"/>
      <c r="J63" s="72"/>
      <c r="K63" s="72"/>
    </row>
    <row r="64" spans="1:11" ht="12.75">
      <c r="A64" s="119" t="s">
        <v>28</v>
      </c>
      <c r="B64" s="120"/>
      <c r="C64" s="13">
        <f>C56+C60</f>
        <v>3233</v>
      </c>
      <c r="D64" s="13">
        <f>D56+D60</f>
        <v>3233</v>
      </c>
      <c r="E64" s="13">
        <f>E56+E60+E59</f>
        <v>1289.1</v>
      </c>
      <c r="F64" s="13">
        <f>F56+F60</f>
        <v>198.3</v>
      </c>
      <c r="G64" s="14">
        <f>E64/C64</f>
        <v>0.39873182802350754</v>
      </c>
      <c r="H64" s="16" t="s">
        <v>16</v>
      </c>
      <c r="I64" s="16" t="s">
        <v>16</v>
      </c>
      <c r="J64" s="26">
        <f>E64/C64</f>
        <v>0.39873182802350754</v>
      </c>
      <c r="K64" s="26">
        <f>E64/D64</f>
        <v>0.39873182802350754</v>
      </c>
    </row>
    <row r="65" spans="1:11" ht="12" customHeight="1">
      <c r="A65" s="129" t="s">
        <v>57</v>
      </c>
      <c r="B65" s="130"/>
      <c r="C65" s="17">
        <f>C66+C67+C68+C69+C70+C71+C72+C73+C74</f>
        <v>35519.1</v>
      </c>
      <c r="D65" s="17">
        <f>D66+D67+D68+D69+D70+D71+D72+D73+D74</f>
        <v>36002.5</v>
      </c>
      <c r="E65" s="17">
        <f>E66+E67+E68+E69+E70+E71+E72+E73+E74</f>
        <v>31549.999999999996</v>
      </c>
      <c r="F65" s="17" t="e">
        <f>F66+F67+F68+F69+F70+F71+F72+F73+F74</f>
        <v>#REF!</v>
      </c>
      <c r="G65" s="43">
        <f>E65/C65</f>
        <v>0.8882544884301685</v>
      </c>
      <c r="H65" s="43" t="e">
        <f>E65/#REF!</f>
        <v>#REF!</v>
      </c>
      <c r="I65" s="43" t="e">
        <f>E65/#REF!</f>
        <v>#REF!</v>
      </c>
      <c r="J65" s="88">
        <f>E65/C65</f>
        <v>0.8882544884301685</v>
      </c>
      <c r="K65" s="88">
        <f>E65/D65</f>
        <v>0.8763280327755016</v>
      </c>
    </row>
    <row r="66" spans="1:11" ht="12" customHeight="1">
      <c r="A66" s="68" t="s">
        <v>47</v>
      </c>
      <c r="B66" s="64"/>
      <c r="C66" s="4">
        <f>C6+C16+C26+C36+C46</f>
        <v>2236.3</v>
      </c>
      <c r="D66" s="4">
        <f>D6+D16+D26+D36+D46</f>
        <v>2236.3</v>
      </c>
      <c r="E66" s="4">
        <f>E6+E16+E26+E36+E46</f>
        <v>2190.2000000000003</v>
      </c>
      <c r="F66" s="4">
        <f>F6+F16+F26+F36+F46</f>
        <v>123.89999999999999</v>
      </c>
      <c r="G66" s="4">
        <f>G6+G16+G26+G36+G46</f>
        <v>5.298819163527681</v>
      </c>
      <c r="H66" s="4" t="e">
        <f>H6+H16+H26+H36+H46</f>
        <v>#REF!</v>
      </c>
      <c r="I66" s="4" t="e">
        <f>I6+I16+I26+I36+I46</f>
        <v>#REF!</v>
      </c>
      <c r="J66" s="15">
        <f>E66/C66</f>
        <v>0.9793855922729509</v>
      </c>
      <c r="K66" s="15">
        <f>E66/D66</f>
        <v>0.9793855922729509</v>
      </c>
    </row>
    <row r="67" spans="1:11" ht="12" customHeight="1">
      <c r="A67" s="68" t="s">
        <v>48</v>
      </c>
      <c r="B67" s="64"/>
      <c r="C67" s="4">
        <f>C7+C17+C27+C37+C47</f>
        <v>1045.5</v>
      </c>
      <c r="D67" s="4">
        <f>D7+D17+D27+D37+D47</f>
        <v>1045.5</v>
      </c>
      <c r="E67" s="4">
        <f>E7+E17+E27+E37+E47</f>
        <v>969</v>
      </c>
      <c r="F67" s="4" t="e">
        <f>F7+F17+F27+F37+F47+#REF!</f>
        <v>#REF!</v>
      </c>
      <c r="G67" s="30">
        <f>E67/C67</f>
        <v>0.926829268292683</v>
      </c>
      <c r="H67" s="5" t="e">
        <f>E67/#REF!</f>
        <v>#REF!</v>
      </c>
      <c r="I67" s="5" t="e">
        <f>E67/#REF!</f>
        <v>#REF!</v>
      </c>
      <c r="J67" s="15">
        <f>E67/C67</f>
        <v>0.926829268292683</v>
      </c>
      <c r="K67" s="15">
        <f>E67/D67</f>
        <v>0.926829268292683</v>
      </c>
    </row>
    <row r="68" spans="1:11" ht="12.75">
      <c r="A68" s="68" t="s">
        <v>49</v>
      </c>
      <c r="B68" s="64"/>
      <c r="C68" s="4">
        <f>C8+C18+C28+C38+C48</f>
        <v>1848.9999999999998</v>
      </c>
      <c r="D68" s="4">
        <f>D8+D18+D28+D38+D48</f>
        <v>1848.9999999999998</v>
      </c>
      <c r="E68" s="4">
        <f>E8+E18+E28+E38+E48</f>
        <v>1605.9</v>
      </c>
      <c r="F68" s="4" t="e">
        <f>F8+F18+F28+F38+F48+#REF!</f>
        <v>#REF!</v>
      </c>
      <c r="G68" s="30">
        <f>E68/C68</f>
        <v>0.868523526230395</v>
      </c>
      <c r="H68" s="5" t="e">
        <f>E68/#REF!</f>
        <v>#REF!</v>
      </c>
      <c r="I68" s="5" t="e">
        <f>E68/#REF!</f>
        <v>#REF!</v>
      </c>
      <c r="J68" s="15">
        <f>E68/C68</f>
        <v>0.868523526230395</v>
      </c>
      <c r="K68" s="15">
        <f>E68/D68</f>
        <v>0.868523526230395</v>
      </c>
    </row>
    <row r="69" spans="1:11" ht="12.75">
      <c r="A69" s="68" t="s">
        <v>50</v>
      </c>
      <c r="B69" s="64"/>
      <c r="C69" s="4">
        <f>C9+C19+C29+C39+C49</f>
        <v>2025.2</v>
      </c>
      <c r="D69" s="4">
        <f>D9+D19+D29+D39+D49</f>
        <v>2508.6</v>
      </c>
      <c r="E69" s="4">
        <f>E9+E19+E29+E39+E49</f>
        <v>2776.1000000000004</v>
      </c>
      <c r="F69" s="4" t="e">
        <f>F9+F19+F29+F39+F49+#REF!</f>
        <v>#REF!</v>
      </c>
      <c r="G69" s="30">
        <f>E69/C69</f>
        <v>1.370778194746198</v>
      </c>
      <c r="H69" s="5" t="e">
        <f>E69/#REF!</f>
        <v>#REF!</v>
      </c>
      <c r="I69" s="5" t="e">
        <f>E69/#REF!</f>
        <v>#REF!</v>
      </c>
      <c r="J69" s="15">
        <f>E69/C69</f>
        <v>1.370778194746198</v>
      </c>
      <c r="K69" s="15">
        <f>E69/D69</f>
        <v>1.106633181854421</v>
      </c>
    </row>
    <row r="70" spans="1:11" ht="12.75">
      <c r="A70" s="68" t="s">
        <v>51</v>
      </c>
      <c r="B70" s="64"/>
      <c r="C70" s="4">
        <f>C10+C20+C30+C40+C50</f>
        <v>1104.8</v>
      </c>
      <c r="D70" s="4">
        <f>D10+D20+D30+D40+D50</f>
        <v>1104.8</v>
      </c>
      <c r="E70" s="4">
        <f>E10+E20+E30+E40+E50</f>
        <v>1024.9</v>
      </c>
      <c r="F70" s="4" t="e">
        <f>F10+F20+F30+F40+F50+#REF!</f>
        <v>#REF!</v>
      </c>
      <c r="G70" s="30">
        <f>E70/C70</f>
        <v>0.9276792179580016</v>
      </c>
      <c r="H70" s="5" t="e">
        <f>E70/#REF!</f>
        <v>#REF!</v>
      </c>
      <c r="I70" s="5" t="e">
        <f>E70/#REF!</f>
        <v>#REF!</v>
      </c>
      <c r="J70" s="15">
        <f>E70/C70</f>
        <v>0.9276792179580016</v>
      </c>
      <c r="K70" s="15">
        <f>E70/D70</f>
        <v>0.9276792179580016</v>
      </c>
    </row>
    <row r="71" spans="1:11" ht="13.5" customHeight="1">
      <c r="A71" s="68" t="s">
        <v>52</v>
      </c>
      <c r="B71" s="64"/>
      <c r="C71" s="4">
        <f>C11+C21+C31+C41+C51</f>
        <v>2478.7</v>
      </c>
      <c r="D71" s="4">
        <f>D11+D21+D31+D41+D51</f>
        <v>2478.7</v>
      </c>
      <c r="E71" s="4">
        <f>E11+E21+E31+E41+E51</f>
        <v>2356.6</v>
      </c>
      <c r="F71" s="4" t="e">
        <f>F11+F21+F31+F41+F51+#REF!</f>
        <v>#REF!</v>
      </c>
      <c r="G71" s="30">
        <f>E71/C71</f>
        <v>0.9507403074192117</v>
      </c>
      <c r="H71" s="5" t="e">
        <f>E71/#REF!</f>
        <v>#REF!</v>
      </c>
      <c r="I71" s="5" t="e">
        <f>E71/#REF!</f>
        <v>#REF!</v>
      </c>
      <c r="J71" s="15">
        <f>E71/C71</f>
        <v>0.9507403074192117</v>
      </c>
      <c r="K71" s="15">
        <f>E71/D71</f>
        <v>0.9507403074192117</v>
      </c>
    </row>
    <row r="72" spans="1:11" ht="12.75">
      <c r="A72" s="68" t="s">
        <v>53</v>
      </c>
      <c r="B72" s="64"/>
      <c r="C72" s="4">
        <f>C12+C22+C32+C42+C52</f>
        <v>1235.3</v>
      </c>
      <c r="D72" s="4">
        <f>D12+D22+D32+D42+D52</f>
        <v>1235.3</v>
      </c>
      <c r="E72" s="4">
        <f>E12+E22+E32+E42+E52</f>
        <v>1248.8</v>
      </c>
      <c r="F72" s="4" t="e">
        <f>F12+F22+F32+F42+F52+#REF!</f>
        <v>#REF!</v>
      </c>
      <c r="G72" s="30">
        <f>E72/C72</f>
        <v>1.0109285193880029</v>
      </c>
      <c r="H72" s="5" t="e">
        <f>E72/#REF!</f>
        <v>#REF!</v>
      </c>
      <c r="I72" s="5" t="e">
        <f>E72/#REF!</f>
        <v>#REF!</v>
      </c>
      <c r="J72" s="15">
        <f>E72/C72</f>
        <v>1.0109285193880029</v>
      </c>
      <c r="K72" s="15">
        <f>E72/D72</f>
        <v>1.0109285193880029</v>
      </c>
    </row>
    <row r="73" spans="1:11" ht="12.75">
      <c r="A73" s="68" t="s">
        <v>54</v>
      </c>
      <c r="B73" s="64"/>
      <c r="C73" s="4">
        <f>C13+C23+C33+C43+C53</f>
        <v>1776.7</v>
      </c>
      <c r="D73" s="4">
        <f>D13+D23+D33+D43+D53</f>
        <v>1776.7</v>
      </c>
      <c r="E73" s="4">
        <f>E13+E23+E33+E43+E53</f>
        <v>1868.9999999999998</v>
      </c>
      <c r="F73" s="4" t="e">
        <f>F13+F23+F33+F43+F53+#REF!</f>
        <v>#REF!</v>
      </c>
      <c r="G73" s="30">
        <f>E73/C73</f>
        <v>1.0519502448359317</v>
      </c>
      <c r="H73" s="5" t="e">
        <f>E73/#REF!</f>
        <v>#REF!</v>
      </c>
      <c r="I73" s="5" t="e">
        <f>E73/#REF!</f>
        <v>#REF!</v>
      </c>
      <c r="J73" s="15">
        <f>E73/C73</f>
        <v>1.0519502448359317</v>
      </c>
      <c r="K73" s="15">
        <f>E73/D73</f>
        <v>1.0519502448359317</v>
      </c>
    </row>
    <row r="74" spans="1:11" ht="12.75">
      <c r="A74" s="68" t="s">
        <v>55</v>
      </c>
      <c r="B74" s="64"/>
      <c r="C74" s="4">
        <f>C14+C24+C34+C44+C54+C57+C61</f>
        <v>21767.6</v>
      </c>
      <c r="D74" s="4">
        <f>D14+D24+D34+D44+D54+D57+D61</f>
        <v>21767.6</v>
      </c>
      <c r="E74" s="4">
        <f>E14+E24+E34+E44+E54+E57+E61+E59</f>
        <v>17509.499999999996</v>
      </c>
      <c r="F74" s="4">
        <f>F14+F24+F34+F44+F54+F57+F61</f>
        <v>886.1999999999999</v>
      </c>
      <c r="G74" s="4">
        <f>G14+G24+G34+G44+G54+G57+G61</f>
        <v>11.755161994771832</v>
      </c>
      <c r="H74" s="4" t="e">
        <f>H14+H24+H34+H44+H54+H57+H61</f>
        <v>#REF!</v>
      </c>
      <c r="I74" s="4" t="e">
        <f>I14+I24+I34+I44+I54+I57+I61</f>
        <v>#REF!</v>
      </c>
      <c r="J74" s="15">
        <f>E74/C74</f>
        <v>0.804383579264595</v>
      </c>
      <c r="K74" s="15">
        <f>E74/D74</f>
        <v>0.804383579264595</v>
      </c>
    </row>
    <row r="75" spans="1:11" ht="63">
      <c r="A75" s="19" t="s">
        <v>58</v>
      </c>
      <c r="B75" s="1" t="s">
        <v>59</v>
      </c>
      <c r="C75" s="4">
        <f>C76+C77+C78+C79+C80+C81+C82+C83+C84</f>
        <v>12779.199999999999</v>
      </c>
      <c r="D75" s="4">
        <f>D76+D77+D78+D79+D80+D81+D82+D83+D84</f>
        <v>12779.199999999999</v>
      </c>
      <c r="E75" s="4">
        <f>E76+E77+E78+E79+E80+E81+E82+E83+E84</f>
        <v>10236</v>
      </c>
      <c r="F75" s="4">
        <f>F76+F77+F78+F79+F80+F81+F82+F83+F84</f>
        <v>935.6</v>
      </c>
      <c r="G75" s="5">
        <f>E75/C75</f>
        <v>0.8009891072993616</v>
      </c>
      <c r="H75" s="16" t="e">
        <f>E75/#REF!</f>
        <v>#REF!</v>
      </c>
      <c r="I75" s="16" t="e">
        <f>E75/#REF!</f>
        <v>#REF!</v>
      </c>
      <c r="J75" s="15">
        <f>E75/C75</f>
        <v>0.8009891072993616</v>
      </c>
      <c r="K75" s="15">
        <f>E75/D75</f>
        <v>0.8009891072993616</v>
      </c>
    </row>
    <row r="76" spans="1:11" ht="12.75">
      <c r="A76" s="68" t="s">
        <v>47</v>
      </c>
      <c r="B76" s="64"/>
      <c r="C76" s="6">
        <v>1837.3</v>
      </c>
      <c r="D76" s="6">
        <v>1837.3</v>
      </c>
      <c r="E76" s="6">
        <v>1547.7</v>
      </c>
      <c r="F76" s="6">
        <v>140.7</v>
      </c>
      <c r="G76" s="71">
        <f>E76/C76</f>
        <v>0.8423774016219453</v>
      </c>
      <c r="H76" s="72" t="e">
        <f>E76/#REF!</f>
        <v>#REF!</v>
      </c>
      <c r="I76" s="72" t="e">
        <f>E76/#REF!</f>
        <v>#REF!</v>
      </c>
      <c r="J76" s="72">
        <f>E76/C76</f>
        <v>0.8423774016219453</v>
      </c>
      <c r="K76" s="72">
        <f>E76/D76</f>
        <v>0.8423774016219453</v>
      </c>
    </row>
    <row r="77" spans="1:11" ht="12.75">
      <c r="A77" s="68" t="s">
        <v>48</v>
      </c>
      <c r="B77" s="64"/>
      <c r="C77" s="6">
        <v>1089.4</v>
      </c>
      <c r="D77" s="6">
        <v>1089.4</v>
      </c>
      <c r="E77" s="6">
        <v>950.5</v>
      </c>
      <c r="F77" s="6">
        <v>83.4</v>
      </c>
      <c r="G77" s="71">
        <f>E77/C77</f>
        <v>0.8724986230952817</v>
      </c>
      <c r="H77" s="72" t="e">
        <f>E77/#REF!</f>
        <v>#REF!</v>
      </c>
      <c r="I77" s="72" t="e">
        <f>E77/#REF!</f>
        <v>#REF!</v>
      </c>
      <c r="J77" s="72">
        <f>E77/C77</f>
        <v>0.8724986230952817</v>
      </c>
      <c r="K77" s="72">
        <f>E77/D77</f>
        <v>0.8724986230952817</v>
      </c>
    </row>
    <row r="78" spans="1:11" ht="12.75">
      <c r="A78" s="68" t="s">
        <v>49</v>
      </c>
      <c r="B78" s="64"/>
      <c r="C78" s="6">
        <v>1977.4</v>
      </c>
      <c r="D78" s="6">
        <v>1977.4</v>
      </c>
      <c r="E78" s="6">
        <v>1546.9</v>
      </c>
      <c r="F78" s="6">
        <v>151.4</v>
      </c>
      <c r="G78" s="71">
        <f>E78/C78</f>
        <v>0.7822898755942146</v>
      </c>
      <c r="H78" s="72" t="e">
        <f>E78/#REF!</f>
        <v>#REF!</v>
      </c>
      <c r="I78" s="72" t="e">
        <f>E78/#REF!</f>
        <v>#REF!</v>
      </c>
      <c r="J78" s="72">
        <f>E78/C78</f>
        <v>0.7822898755942146</v>
      </c>
      <c r="K78" s="72">
        <f>E78/D78</f>
        <v>0.7822898755942146</v>
      </c>
    </row>
    <row r="79" spans="1:11" ht="11.25" customHeight="1">
      <c r="A79" s="68" t="s">
        <v>50</v>
      </c>
      <c r="B79" s="64"/>
      <c r="C79" s="6">
        <v>1680</v>
      </c>
      <c r="D79" s="6">
        <v>1680</v>
      </c>
      <c r="E79" s="6">
        <v>1213.3</v>
      </c>
      <c r="F79" s="6">
        <v>78.2</v>
      </c>
      <c r="G79" s="71">
        <f>E79/C79</f>
        <v>0.7222023809523809</v>
      </c>
      <c r="H79" s="72" t="e">
        <f>E79/#REF!</f>
        <v>#REF!</v>
      </c>
      <c r="I79" s="72" t="e">
        <f>E79/#REF!</f>
        <v>#REF!</v>
      </c>
      <c r="J79" s="72">
        <f>E79/C79</f>
        <v>0.7222023809523809</v>
      </c>
      <c r="K79" s="72">
        <f>E79/D79</f>
        <v>0.7222023809523809</v>
      </c>
    </row>
    <row r="80" spans="1:11" ht="12.75">
      <c r="A80" s="68" t="s">
        <v>51</v>
      </c>
      <c r="B80" s="64"/>
      <c r="C80" s="6">
        <v>1860.9</v>
      </c>
      <c r="D80" s="6">
        <v>1860.9</v>
      </c>
      <c r="E80" s="6">
        <v>1567.6</v>
      </c>
      <c r="F80" s="6">
        <v>142.5</v>
      </c>
      <c r="G80" s="71">
        <f>E80/C80</f>
        <v>0.8423880917835455</v>
      </c>
      <c r="H80" s="72" t="e">
        <f>E80/#REF!</f>
        <v>#REF!</v>
      </c>
      <c r="I80" s="72" t="e">
        <f>E80/#REF!</f>
        <v>#REF!</v>
      </c>
      <c r="J80" s="72">
        <f>E80/C80</f>
        <v>0.8423880917835455</v>
      </c>
      <c r="K80" s="72">
        <f>E80/D80</f>
        <v>0.8423880917835455</v>
      </c>
    </row>
    <row r="81" spans="1:11" ht="13.5" customHeight="1">
      <c r="A81" s="68" t="s">
        <v>52</v>
      </c>
      <c r="B81" s="64"/>
      <c r="C81" s="6">
        <v>885.3</v>
      </c>
      <c r="D81" s="6">
        <v>885.3</v>
      </c>
      <c r="E81" s="6">
        <v>719.2</v>
      </c>
      <c r="F81" s="6">
        <v>94.4</v>
      </c>
      <c r="G81" s="71">
        <f>E81/C81</f>
        <v>0.8123799841861516</v>
      </c>
      <c r="H81" s="72" t="e">
        <f>E81/#REF!</f>
        <v>#REF!</v>
      </c>
      <c r="I81" s="72" t="e">
        <f>E81/#REF!</f>
        <v>#REF!</v>
      </c>
      <c r="J81" s="72">
        <f>E81/C81</f>
        <v>0.8123799841861516</v>
      </c>
      <c r="K81" s="72">
        <f>E81/D81</f>
        <v>0.8123799841861516</v>
      </c>
    </row>
    <row r="82" spans="1:11" ht="12.75">
      <c r="A82" s="68" t="s">
        <v>53</v>
      </c>
      <c r="B82" s="64"/>
      <c r="C82" s="6">
        <v>2043.1</v>
      </c>
      <c r="D82" s="6">
        <v>2043.1</v>
      </c>
      <c r="E82" s="6">
        <v>1506.6</v>
      </c>
      <c r="F82" s="6">
        <v>95.1</v>
      </c>
      <c r="G82" s="71">
        <f>E82/C82</f>
        <v>0.7374088395085899</v>
      </c>
      <c r="H82" s="72" t="e">
        <f>E82/#REF!</f>
        <v>#REF!</v>
      </c>
      <c r="I82" s="72" t="e">
        <f>E82/#REF!</f>
        <v>#REF!</v>
      </c>
      <c r="J82" s="72">
        <f>E82/C82</f>
        <v>0.7374088395085899</v>
      </c>
      <c r="K82" s="72">
        <f>E82/D82</f>
        <v>0.7374088395085899</v>
      </c>
    </row>
    <row r="83" spans="1:11" ht="12.75">
      <c r="A83" s="68" t="s">
        <v>54</v>
      </c>
      <c r="B83" s="64"/>
      <c r="C83" s="6">
        <v>1405.8</v>
      </c>
      <c r="D83" s="6">
        <v>1405.8</v>
      </c>
      <c r="E83" s="6">
        <v>1184.2</v>
      </c>
      <c r="F83" s="6">
        <v>149.9</v>
      </c>
      <c r="G83" s="71">
        <f>E83/C83</f>
        <v>0.8423673353250819</v>
      </c>
      <c r="H83" s="72" t="e">
        <f>E83/#REF!</f>
        <v>#REF!</v>
      </c>
      <c r="I83" s="72" t="e">
        <f>E83/#REF!</f>
        <v>#REF!</v>
      </c>
      <c r="J83" s="72">
        <f>E83/C83</f>
        <v>0.8423673353250819</v>
      </c>
      <c r="K83" s="72">
        <f>E83/D83</f>
        <v>0.8423673353250819</v>
      </c>
    </row>
    <row r="84" spans="1:11" ht="12.75">
      <c r="A84" s="85" t="s">
        <v>55</v>
      </c>
      <c r="B84" s="64"/>
      <c r="C84" s="6"/>
      <c r="D84" s="6"/>
      <c r="E84" s="6"/>
      <c r="F84" s="70"/>
      <c r="G84" s="71"/>
      <c r="H84" s="72"/>
      <c r="I84" s="72"/>
      <c r="J84" s="15"/>
      <c r="K84" s="15"/>
    </row>
    <row r="85" spans="1:11" ht="110.25">
      <c r="A85" s="19" t="s">
        <v>60</v>
      </c>
      <c r="B85" s="1" t="s">
        <v>61</v>
      </c>
      <c r="C85" s="4">
        <f>C86+C87+C88+C89+C90+C91+C92+C93+C94</f>
        <v>886.3000000000001</v>
      </c>
      <c r="D85" s="4">
        <f>D86+D87+D88+D89+D90+D91+D92+D93+D94</f>
        <v>797.7</v>
      </c>
      <c r="E85" s="4">
        <f>E86+E87+E88+E89+E90+E91+E92+E93+E94</f>
        <v>797.7</v>
      </c>
      <c r="F85" s="4">
        <f>F86+F87+F88+F89+F90+F91+F92+F93+F94</f>
        <v>0</v>
      </c>
      <c r="G85" s="5">
        <f>E85/C85</f>
        <v>0.9000338485840009</v>
      </c>
      <c r="H85" s="5" t="e">
        <f>E85/#REF!</f>
        <v>#REF!</v>
      </c>
      <c r="I85" s="5" t="e">
        <f>E85/#REF!</f>
        <v>#REF!</v>
      </c>
      <c r="J85" s="15">
        <f>E85/C85</f>
        <v>0.9000338485840009</v>
      </c>
      <c r="K85" s="15">
        <f>E85/D85</f>
        <v>1</v>
      </c>
    </row>
    <row r="86" spans="1:11" ht="12.75">
      <c r="A86" s="68" t="s">
        <v>47</v>
      </c>
      <c r="B86" s="64"/>
      <c r="C86" s="6">
        <v>68.1</v>
      </c>
      <c r="D86" s="6">
        <v>61.3</v>
      </c>
      <c r="E86" s="6">
        <v>61.3</v>
      </c>
      <c r="F86" s="70"/>
      <c r="G86" s="71">
        <f>E86/C86</f>
        <v>0.9001468428781204</v>
      </c>
      <c r="H86" s="71" t="e">
        <f>E86/#REF!</f>
        <v>#REF!</v>
      </c>
      <c r="I86" s="71" t="e">
        <f>E86/#REF!</f>
        <v>#REF!</v>
      </c>
      <c r="J86" s="72">
        <f>E86/C86</f>
        <v>0.9001468428781204</v>
      </c>
      <c r="K86" s="72">
        <f>E86/D86</f>
        <v>1</v>
      </c>
    </row>
    <row r="87" spans="1:11" ht="12.75">
      <c r="A87" s="68" t="s">
        <v>48</v>
      </c>
      <c r="B87" s="64"/>
      <c r="C87" s="6">
        <v>68.1</v>
      </c>
      <c r="D87" s="6">
        <v>61.3</v>
      </c>
      <c r="E87" s="6">
        <v>61.3</v>
      </c>
      <c r="F87" s="70"/>
      <c r="G87" s="71">
        <f>E87/C87</f>
        <v>0.9001468428781204</v>
      </c>
      <c r="H87" s="71" t="e">
        <f>E87/#REF!</f>
        <v>#REF!</v>
      </c>
      <c r="I87" s="71" t="e">
        <f>E87/#REF!</f>
        <v>#REF!</v>
      </c>
      <c r="J87" s="72">
        <f>E87/C87</f>
        <v>0.9001468428781204</v>
      </c>
      <c r="K87" s="72">
        <f>E87/D87</f>
        <v>1</v>
      </c>
    </row>
    <row r="88" spans="1:11" ht="13.5" customHeight="1">
      <c r="A88" s="68" t="s">
        <v>49</v>
      </c>
      <c r="B88" s="64"/>
      <c r="C88" s="6">
        <v>68.1</v>
      </c>
      <c r="D88" s="6">
        <v>61.3</v>
      </c>
      <c r="E88" s="6">
        <v>61.3</v>
      </c>
      <c r="F88" s="70"/>
      <c r="G88" s="71">
        <f>E88/C88</f>
        <v>0.9001468428781204</v>
      </c>
      <c r="H88" s="71" t="e">
        <f>E88/#REF!</f>
        <v>#REF!</v>
      </c>
      <c r="I88" s="71" t="e">
        <f>E88/#REF!</f>
        <v>#REF!</v>
      </c>
      <c r="J88" s="72">
        <f>E88/C88</f>
        <v>0.9001468428781204</v>
      </c>
      <c r="K88" s="72">
        <f>E88/D88</f>
        <v>1</v>
      </c>
    </row>
    <row r="89" spans="1:11" ht="14.25" customHeight="1">
      <c r="A89" s="68" t="s">
        <v>50</v>
      </c>
      <c r="B89" s="64"/>
      <c r="C89" s="6">
        <v>68.1</v>
      </c>
      <c r="D89" s="6">
        <v>61.3</v>
      </c>
      <c r="E89" s="6">
        <v>61.3</v>
      </c>
      <c r="F89" s="70"/>
      <c r="G89" s="71">
        <f>E89/C89</f>
        <v>0.9001468428781204</v>
      </c>
      <c r="H89" s="71" t="e">
        <f>E89/#REF!</f>
        <v>#REF!</v>
      </c>
      <c r="I89" s="71" t="e">
        <f>E89/#REF!</f>
        <v>#REF!</v>
      </c>
      <c r="J89" s="72">
        <f>E89/C89</f>
        <v>0.9001468428781204</v>
      </c>
      <c r="K89" s="72">
        <f>E89/D89</f>
        <v>1</v>
      </c>
    </row>
    <row r="90" spans="1:11" ht="12.75">
      <c r="A90" s="68" t="s">
        <v>51</v>
      </c>
      <c r="B90" s="64"/>
      <c r="C90" s="6">
        <v>68.1</v>
      </c>
      <c r="D90" s="6">
        <v>61.3</v>
      </c>
      <c r="E90" s="6">
        <v>61.3</v>
      </c>
      <c r="F90" s="70"/>
      <c r="G90" s="71">
        <f>E90/C90</f>
        <v>0.9001468428781204</v>
      </c>
      <c r="H90" s="71" t="e">
        <f>E90/#REF!</f>
        <v>#REF!</v>
      </c>
      <c r="I90" s="71" t="e">
        <f>E90/#REF!</f>
        <v>#REF!</v>
      </c>
      <c r="J90" s="72">
        <f>E90/C90</f>
        <v>0.9001468428781204</v>
      </c>
      <c r="K90" s="72">
        <f>E90/D90</f>
        <v>1</v>
      </c>
    </row>
    <row r="91" spans="1:11" ht="14.25" customHeight="1">
      <c r="A91" s="68" t="s">
        <v>52</v>
      </c>
      <c r="B91" s="64"/>
      <c r="C91" s="6">
        <v>68.1</v>
      </c>
      <c r="D91" s="6">
        <v>61.3</v>
      </c>
      <c r="E91" s="6">
        <v>61.3</v>
      </c>
      <c r="F91" s="70"/>
      <c r="G91" s="71">
        <f>E91/C91</f>
        <v>0.9001468428781204</v>
      </c>
      <c r="H91" s="71" t="e">
        <f>E91/#REF!</f>
        <v>#REF!</v>
      </c>
      <c r="I91" s="71" t="e">
        <f>E91/#REF!</f>
        <v>#REF!</v>
      </c>
      <c r="J91" s="72">
        <f>E91/C91</f>
        <v>0.9001468428781204</v>
      </c>
      <c r="K91" s="72">
        <f>E91/D91</f>
        <v>1</v>
      </c>
    </row>
    <row r="92" spans="1:11" ht="12.75">
      <c r="A92" s="68" t="s">
        <v>53</v>
      </c>
      <c r="B92" s="64"/>
      <c r="C92" s="6">
        <v>68.1</v>
      </c>
      <c r="D92" s="6">
        <v>61.3</v>
      </c>
      <c r="E92" s="6">
        <v>61.3</v>
      </c>
      <c r="F92" s="70"/>
      <c r="G92" s="71">
        <f>E92/C92</f>
        <v>0.9001468428781204</v>
      </c>
      <c r="H92" s="71" t="e">
        <f>E92/#REF!</f>
        <v>#REF!</v>
      </c>
      <c r="I92" s="71" t="e">
        <f>E92/#REF!</f>
        <v>#REF!</v>
      </c>
      <c r="J92" s="72">
        <f>E92/C92</f>
        <v>0.9001468428781204</v>
      </c>
      <c r="K92" s="72">
        <f>E92/D92</f>
        <v>1</v>
      </c>
    </row>
    <row r="93" spans="1:249" ht="12.75">
      <c r="A93" s="68" t="s">
        <v>54</v>
      </c>
      <c r="B93" s="64"/>
      <c r="C93" s="6">
        <v>68.1</v>
      </c>
      <c r="D93" s="6">
        <v>61.2</v>
      </c>
      <c r="E93" s="6">
        <v>61.3</v>
      </c>
      <c r="F93" s="70"/>
      <c r="G93" s="71">
        <f>E93/C93</f>
        <v>0.9001468428781204</v>
      </c>
      <c r="H93" s="71" t="e">
        <f>E93/#REF!</f>
        <v>#REF!</v>
      </c>
      <c r="I93" s="71" t="e">
        <f>E93/#REF!</f>
        <v>#REF!</v>
      </c>
      <c r="J93" s="72">
        <f>E93/C93</f>
        <v>0.9001468428781204</v>
      </c>
      <c r="K93" s="72">
        <f>E93/D93</f>
        <v>1.0016339869281046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</row>
    <row r="94" spans="1:249" ht="12.75">
      <c r="A94" s="68" t="s">
        <v>55</v>
      </c>
      <c r="B94" s="64"/>
      <c r="C94" s="29">
        <v>341.5</v>
      </c>
      <c r="D94" s="29">
        <v>307.4</v>
      </c>
      <c r="E94" s="29">
        <v>307.3</v>
      </c>
      <c r="F94" s="70"/>
      <c r="G94" s="71">
        <f>E94/C94</f>
        <v>0.8998535871156662</v>
      </c>
      <c r="H94" s="5"/>
      <c r="I94" s="5"/>
      <c r="J94" s="72">
        <f>E94/C94</f>
        <v>0.8998535871156662</v>
      </c>
      <c r="K94" s="72">
        <f>E94/D94</f>
        <v>0.9996746909564087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</row>
    <row r="95" spans="1:249" ht="26.25">
      <c r="A95" s="19" t="s">
        <v>84</v>
      </c>
      <c r="B95" s="27" t="s">
        <v>95</v>
      </c>
      <c r="C95" s="4">
        <f>C96+C97+C98+C99+C100+C101+C102+C103+C104</f>
        <v>10102.4</v>
      </c>
      <c r="D95" s="4">
        <f>D96+D97+D98+D99+D100+D101+D102+D103+D104</f>
        <v>16548.4</v>
      </c>
      <c r="E95" s="12">
        <f>E96+E97+E98+E99+E100+E101+E102+E103+E104</f>
        <v>14605.800000000001</v>
      </c>
      <c r="F95" s="12">
        <f>F96+F97+F98+F99+F100+F101+F102+F103+F104</f>
        <v>1117.6999999999998</v>
      </c>
      <c r="G95" s="5">
        <f>E95/C95</f>
        <v>1.445775261324042</v>
      </c>
      <c r="H95" s="16"/>
      <c r="I95" s="16"/>
      <c r="J95" s="15">
        <f>E95/C95</f>
        <v>1.445775261324042</v>
      </c>
      <c r="K95" s="15">
        <f>E95/D95</f>
        <v>0.8826110077107152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</row>
    <row r="96" spans="1:249" ht="12.75">
      <c r="A96" s="68" t="s">
        <v>47</v>
      </c>
      <c r="B96" s="74"/>
      <c r="C96" s="74">
        <v>1024.7</v>
      </c>
      <c r="D96" s="75">
        <v>2494</v>
      </c>
      <c r="E96" s="73">
        <v>2392.3</v>
      </c>
      <c r="F96" s="73">
        <v>81.1</v>
      </c>
      <c r="G96" s="71">
        <f>E96/C96</f>
        <v>2.3346345271786864</v>
      </c>
      <c r="H96" s="5"/>
      <c r="I96" s="5"/>
      <c r="J96" s="72" t="s">
        <v>16</v>
      </c>
      <c r="K96" s="72">
        <f>E96/D96</f>
        <v>0.9592221331194868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</row>
    <row r="97" spans="1:11" s="9" customFormat="1" ht="12" customHeight="1">
      <c r="A97" s="68" t="s">
        <v>48</v>
      </c>
      <c r="B97" s="74"/>
      <c r="C97" s="74">
        <v>1523.6</v>
      </c>
      <c r="D97" s="75">
        <v>1665</v>
      </c>
      <c r="E97" s="73">
        <v>1535.4</v>
      </c>
      <c r="F97" s="73">
        <v>120.6</v>
      </c>
      <c r="G97" s="71">
        <f>E97/C97</f>
        <v>1.0077448149120505</v>
      </c>
      <c r="H97" s="5"/>
      <c r="I97" s="5"/>
      <c r="J97" s="72">
        <f>E97/C97</f>
        <v>1.0077448149120505</v>
      </c>
      <c r="K97" s="72">
        <f>E97/D97</f>
        <v>0.9221621621621622</v>
      </c>
    </row>
    <row r="98" spans="1:11" s="9" customFormat="1" ht="12.75">
      <c r="A98" s="68" t="s">
        <v>49</v>
      </c>
      <c r="B98" s="74"/>
      <c r="C98" s="75">
        <v>601.2</v>
      </c>
      <c r="D98" s="75">
        <v>2099</v>
      </c>
      <c r="E98" s="73">
        <v>1981.1</v>
      </c>
      <c r="F98" s="73">
        <v>47.6</v>
      </c>
      <c r="G98" s="71">
        <f>E98/C98</f>
        <v>3.2952428476380566</v>
      </c>
      <c r="H98" s="5"/>
      <c r="I98" s="5"/>
      <c r="J98" s="72" t="s">
        <v>16</v>
      </c>
      <c r="K98" s="72">
        <f>E98/D98</f>
        <v>0.9438303954263935</v>
      </c>
    </row>
    <row r="99" spans="1:11" s="9" customFormat="1" ht="12.75" customHeight="1">
      <c r="A99" s="68" t="s">
        <v>50</v>
      </c>
      <c r="B99" s="74"/>
      <c r="C99" s="74">
        <v>290.3</v>
      </c>
      <c r="D99" s="75">
        <v>311.7</v>
      </c>
      <c r="E99" s="73">
        <v>228.2</v>
      </c>
      <c r="F99" s="73"/>
      <c r="G99" s="71">
        <f>E99/C99</f>
        <v>0.7860833620392697</v>
      </c>
      <c r="H99" s="5"/>
      <c r="I99" s="5"/>
      <c r="J99" s="72">
        <f>E99/C99</f>
        <v>0.7860833620392697</v>
      </c>
      <c r="K99" s="72">
        <f>E99/D99</f>
        <v>0.7321142123837022</v>
      </c>
    </row>
    <row r="100" spans="1:11" s="9" customFormat="1" ht="12.75">
      <c r="A100" s="68" t="s">
        <v>51</v>
      </c>
      <c r="B100" s="74"/>
      <c r="C100" s="74">
        <v>616.2</v>
      </c>
      <c r="D100" s="75">
        <v>635.1</v>
      </c>
      <c r="E100" s="73">
        <v>599.6</v>
      </c>
      <c r="F100" s="73">
        <v>48.8</v>
      </c>
      <c r="G100" s="71">
        <f>E100/C100</f>
        <v>0.9730606945796819</v>
      </c>
      <c r="H100" s="30"/>
      <c r="I100" s="30"/>
      <c r="J100" s="72">
        <f>E100/C100</f>
        <v>0.9730606945796819</v>
      </c>
      <c r="K100" s="72">
        <f>E100/D100</f>
        <v>0.9441032908203433</v>
      </c>
    </row>
    <row r="101" spans="1:11" s="9" customFormat="1" ht="12.75">
      <c r="A101" s="68" t="s">
        <v>52</v>
      </c>
      <c r="B101" s="74"/>
      <c r="C101" s="74">
        <v>2867.4</v>
      </c>
      <c r="D101" s="75">
        <v>4017.4</v>
      </c>
      <c r="E101" s="73">
        <v>3298</v>
      </c>
      <c r="F101" s="73">
        <v>454</v>
      </c>
      <c r="G101" s="71">
        <f>E101/C101</f>
        <v>1.1501708865174025</v>
      </c>
      <c r="H101" s="5"/>
      <c r="I101" s="5"/>
      <c r="J101" s="72">
        <f>E101/C101</f>
        <v>1.1501708865174025</v>
      </c>
      <c r="K101" s="72">
        <f>E101/D101</f>
        <v>0.8209289590282272</v>
      </c>
    </row>
    <row r="102" spans="1:11" s="9" customFormat="1" ht="12.75">
      <c r="A102" s="68" t="s">
        <v>53</v>
      </c>
      <c r="B102" s="74"/>
      <c r="C102" s="74">
        <v>869.9</v>
      </c>
      <c r="D102" s="75">
        <v>934</v>
      </c>
      <c r="E102" s="73">
        <v>762.6</v>
      </c>
      <c r="F102" s="73"/>
      <c r="G102" s="71">
        <f>E102/C102</f>
        <v>0.8766524887918152</v>
      </c>
      <c r="H102" s="5"/>
      <c r="I102" s="5"/>
      <c r="J102" s="72">
        <f>E102/C102</f>
        <v>0.8766524887918152</v>
      </c>
      <c r="K102" s="72">
        <f>E102/D102</f>
        <v>0.8164882226980729</v>
      </c>
    </row>
    <row r="103" spans="1:11" s="9" customFormat="1" ht="12.75" customHeight="1">
      <c r="A103" s="68" t="s">
        <v>54</v>
      </c>
      <c r="B103" s="74"/>
      <c r="C103" s="74">
        <v>2309.1</v>
      </c>
      <c r="D103" s="75">
        <v>2863.6</v>
      </c>
      <c r="E103" s="73">
        <v>2280</v>
      </c>
      <c r="F103" s="73">
        <v>365.6</v>
      </c>
      <c r="G103" s="71">
        <f>E103/C103</f>
        <v>0.9873976874106796</v>
      </c>
      <c r="H103" s="5"/>
      <c r="I103" s="5"/>
      <c r="J103" s="72">
        <f>E103/C103</f>
        <v>0.9873976874106796</v>
      </c>
      <c r="K103" s="72">
        <f>E103/D103</f>
        <v>0.7962005866741165</v>
      </c>
    </row>
    <row r="104" spans="1:11" s="9" customFormat="1" ht="12.75">
      <c r="A104" s="85" t="s">
        <v>55</v>
      </c>
      <c r="B104" s="64"/>
      <c r="C104" s="64"/>
      <c r="D104" s="73">
        <v>1528.6</v>
      </c>
      <c r="E104" s="73">
        <v>1528.6</v>
      </c>
      <c r="F104" s="73"/>
      <c r="G104" s="71"/>
      <c r="H104" s="5"/>
      <c r="I104" s="5"/>
      <c r="J104" s="72"/>
      <c r="K104" s="72">
        <f>E104/D104</f>
        <v>1</v>
      </c>
    </row>
    <row r="105" spans="1:11" s="9" customFormat="1" ht="26.25">
      <c r="A105" s="19" t="s">
        <v>112</v>
      </c>
      <c r="B105" s="27" t="s">
        <v>113</v>
      </c>
      <c r="C105" s="11">
        <f>C106+C107</f>
        <v>0</v>
      </c>
      <c r="D105" s="98">
        <f aca="true" t="shared" si="1" ref="D105:I105">D106+D107</f>
        <v>210</v>
      </c>
      <c r="E105" s="11">
        <f t="shared" si="1"/>
        <v>210</v>
      </c>
      <c r="F105" s="11">
        <f t="shared" si="1"/>
        <v>0</v>
      </c>
      <c r="G105" s="11">
        <f t="shared" si="1"/>
        <v>0</v>
      </c>
      <c r="H105" s="11">
        <f t="shared" si="1"/>
        <v>0</v>
      </c>
      <c r="I105" s="11">
        <f t="shared" si="1"/>
        <v>0</v>
      </c>
      <c r="J105" s="15"/>
      <c r="K105" s="15">
        <f>E105/D105</f>
        <v>1</v>
      </c>
    </row>
    <row r="106" spans="1:11" s="9" customFormat="1" ht="12.75">
      <c r="A106" s="68" t="s">
        <v>52</v>
      </c>
      <c r="B106" s="74"/>
      <c r="C106" s="64"/>
      <c r="D106" s="73"/>
      <c r="E106" s="73"/>
      <c r="F106" s="73"/>
      <c r="G106" s="71"/>
      <c r="H106" s="5"/>
      <c r="I106" s="5"/>
      <c r="J106" s="72"/>
      <c r="K106" s="72"/>
    </row>
    <row r="107" spans="1:11" s="9" customFormat="1" ht="12.75">
      <c r="A107" s="85" t="s">
        <v>55</v>
      </c>
      <c r="B107" s="74"/>
      <c r="C107" s="64"/>
      <c r="D107" s="73">
        <v>210</v>
      </c>
      <c r="E107" s="73">
        <v>210</v>
      </c>
      <c r="F107" s="73"/>
      <c r="G107" s="71"/>
      <c r="H107" s="5"/>
      <c r="I107" s="5"/>
      <c r="J107" s="72"/>
      <c r="K107" s="72">
        <f>E107/D107</f>
        <v>1</v>
      </c>
    </row>
    <row r="108" spans="1:11" s="9" customFormat="1" ht="39">
      <c r="A108" s="19" t="s">
        <v>114</v>
      </c>
      <c r="B108" s="27" t="s">
        <v>115</v>
      </c>
      <c r="C108" s="11">
        <f>C109+C110</f>
        <v>0</v>
      </c>
      <c r="D108" s="11">
        <f aca="true" t="shared" si="2" ref="D108:I108">D109+D110</f>
        <v>517.7</v>
      </c>
      <c r="E108" s="11">
        <f t="shared" si="2"/>
        <v>515.7</v>
      </c>
      <c r="F108" s="11">
        <f t="shared" si="2"/>
        <v>0</v>
      </c>
      <c r="G108" s="11">
        <f t="shared" si="2"/>
        <v>0</v>
      </c>
      <c r="H108" s="11">
        <f t="shared" si="2"/>
        <v>0</v>
      </c>
      <c r="I108" s="11">
        <f t="shared" si="2"/>
        <v>0</v>
      </c>
      <c r="J108" s="15"/>
      <c r="K108" s="15">
        <f>E108/D108</f>
        <v>0.9961367587405834</v>
      </c>
    </row>
    <row r="109" spans="1:11" s="9" customFormat="1" ht="12.75">
      <c r="A109" s="68" t="s">
        <v>52</v>
      </c>
      <c r="B109" s="74"/>
      <c r="C109" s="64"/>
      <c r="D109" s="73">
        <v>158</v>
      </c>
      <c r="E109" s="73">
        <v>156</v>
      </c>
      <c r="F109" s="73"/>
      <c r="G109" s="71"/>
      <c r="H109" s="5"/>
      <c r="I109" s="5"/>
      <c r="J109" s="72"/>
      <c r="K109" s="72"/>
    </row>
    <row r="110" spans="1:11" s="9" customFormat="1" ht="12.75">
      <c r="A110" s="85" t="s">
        <v>55</v>
      </c>
      <c r="B110" s="74"/>
      <c r="C110" s="64"/>
      <c r="D110" s="73">
        <v>359.7</v>
      </c>
      <c r="E110" s="73">
        <v>359.7</v>
      </c>
      <c r="F110" s="73"/>
      <c r="G110" s="71"/>
      <c r="H110" s="5"/>
      <c r="I110" s="5"/>
      <c r="J110" s="72"/>
      <c r="K110" s="72">
        <f>E110/D110</f>
        <v>1</v>
      </c>
    </row>
    <row r="111" spans="1:11" s="9" customFormat="1" ht="12.75">
      <c r="A111" s="115" t="s">
        <v>62</v>
      </c>
      <c r="B111" s="116"/>
      <c r="C111" s="12">
        <f>C112+C113+C114+C115+C116+C117+C118+C119+C120</f>
        <v>23767.899999999998</v>
      </c>
      <c r="D111" s="12">
        <f>D112+D113+D114+D115+D116+D117+D118+D119+D120</f>
        <v>30853.000000000004</v>
      </c>
      <c r="E111" s="12">
        <f>E112+E113+E114+E115+E116+E117+E118+E119+E120</f>
        <v>26365.199999999997</v>
      </c>
      <c r="F111" s="12">
        <f>F112+F113+F114+F115+F116+F117+F118+F119+F120</f>
        <v>2053.2999999999997</v>
      </c>
      <c r="G111" s="30">
        <f>E111/C111</f>
        <v>1.1092776391687948</v>
      </c>
      <c r="H111" s="5" t="e">
        <f>E111/#REF!</f>
        <v>#REF!</v>
      </c>
      <c r="I111" s="5" t="e">
        <f>E111/#REF!</f>
        <v>#REF!</v>
      </c>
      <c r="J111" s="15">
        <f>E111/C111</f>
        <v>1.1092776391687948</v>
      </c>
      <c r="K111" s="15">
        <f>E111/D111</f>
        <v>0.8545425080219101</v>
      </c>
    </row>
    <row r="112" spans="1:11" s="9" customFormat="1" ht="12.75">
      <c r="A112" s="20" t="s">
        <v>47</v>
      </c>
      <c r="B112" s="21"/>
      <c r="C112" s="4">
        <f>C86+C76+C96</f>
        <v>2930.1</v>
      </c>
      <c r="D112" s="4">
        <f>D86+D76+D96</f>
        <v>4392.6</v>
      </c>
      <c r="E112" s="4">
        <f>E86+E76+E96</f>
        <v>4001.3</v>
      </c>
      <c r="F112" s="4">
        <f>F86+F76+F96</f>
        <v>221.79999999999998</v>
      </c>
      <c r="G112" s="30">
        <f>E112/C112</f>
        <v>1.365584792327907</v>
      </c>
      <c r="H112" s="5" t="e">
        <f>E112/#REF!</f>
        <v>#REF!</v>
      </c>
      <c r="I112" s="5" t="e">
        <f>E112/#REF!</f>
        <v>#REF!</v>
      </c>
      <c r="J112" s="15">
        <f>E112/C112</f>
        <v>1.365584792327907</v>
      </c>
      <c r="K112" s="15">
        <f>E112/D112</f>
        <v>0.910918362700906</v>
      </c>
    </row>
    <row r="113" spans="1:11" s="9" customFormat="1" ht="12.75">
      <c r="A113" s="20" t="s">
        <v>48</v>
      </c>
      <c r="B113" s="11"/>
      <c r="C113" s="4">
        <f>C87+C77+C97</f>
        <v>2681.1</v>
      </c>
      <c r="D113" s="4">
        <f>D87+D77+D97</f>
        <v>2815.7</v>
      </c>
      <c r="E113" s="4">
        <f>E87+E77+E97</f>
        <v>2547.2</v>
      </c>
      <c r="F113" s="4">
        <f>F87+F77+F97</f>
        <v>204</v>
      </c>
      <c r="G113" s="30">
        <f>E113/C113</f>
        <v>0.9500578120920518</v>
      </c>
      <c r="H113" s="5" t="e">
        <f>E113/#REF!</f>
        <v>#REF!</v>
      </c>
      <c r="I113" s="5" t="e">
        <f>E113/#REF!</f>
        <v>#REF!</v>
      </c>
      <c r="J113" s="15">
        <f>E113/C113</f>
        <v>0.9500578120920518</v>
      </c>
      <c r="K113" s="15">
        <f>E113/D113</f>
        <v>0.9046418297403843</v>
      </c>
    </row>
    <row r="114" spans="1:11" s="9" customFormat="1" ht="12.75">
      <c r="A114" s="20" t="s">
        <v>49</v>
      </c>
      <c r="B114" s="11"/>
      <c r="C114" s="4">
        <f>C88+C78+C98</f>
        <v>2646.7</v>
      </c>
      <c r="D114" s="4">
        <f>D88+D78+D98</f>
        <v>4137.7</v>
      </c>
      <c r="E114" s="4">
        <f>E88+E78+E98</f>
        <v>3589.3</v>
      </c>
      <c r="F114" s="4">
        <f>F88+F78+F98</f>
        <v>199</v>
      </c>
      <c r="G114" s="30">
        <f>E114/C114</f>
        <v>1.356141610307175</v>
      </c>
      <c r="H114" s="5" t="e">
        <f>E114/#REF!</f>
        <v>#REF!</v>
      </c>
      <c r="I114" s="5" t="e">
        <f>E114/#REF!</f>
        <v>#REF!</v>
      </c>
      <c r="J114" s="15">
        <f>E114/C114</f>
        <v>1.356141610307175</v>
      </c>
      <c r="K114" s="15">
        <f>E114/D114</f>
        <v>0.8674625999951665</v>
      </c>
    </row>
    <row r="115" spans="1:11" s="9" customFormat="1" ht="12.75">
      <c r="A115" s="20" t="s">
        <v>50</v>
      </c>
      <c r="B115" s="21"/>
      <c r="C115" s="4">
        <f>C89+C79+C99</f>
        <v>2038.3999999999999</v>
      </c>
      <c r="D115" s="4">
        <f>D89+D79+D99</f>
        <v>2053</v>
      </c>
      <c r="E115" s="4">
        <f>E89+E79+E99</f>
        <v>1502.8</v>
      </c>
      <c r="F115" s="4">
        <f>F89+F79+F99</f>
        <v>78.2</v>
      </c>
      <c r="G115" s="30">
        <f>E115/C115</f>
        <v>0.7372448979591837</v>
      </c>
      <c r="H115" s="5" t="e">
        <f>E115/#REF!</f>
        <v>#REF!</v>
      </c>
      <c r="I115" s="5" t="e">
        <f>E115/#REF!</f>
        <v>#REF!</v>
      </c>
      <c r="J115" s="15">
        <f>E115/C115</f>
        <v>0.7372448979591837</v>
      </c>
      <c r="K115" s="15">
        <f>E115/D115</f>
        <v>0.7320019483682416</v>
      </c>
    </row>
    <row r="116" spans="1:11" s="9" customFormat="1" ht="12.75">
      <c r="A116" s="20" t="s">
        <v>51</v>
      </c>
      <c r="B116" s="11"/>
      <c r="C116" s="4">
        <f>C90+C80+C100</f>
        <v>2545.2</v>
      </c>
      <c r="D116" s="4">
        <f>D90+D80+D100</f>
        <v>2557.3</v>
      </c>
      <c r="E116" s="4">
        <f>E90+E80+E100</f>
        <v>2228.5</v>
      </c>
      <c r="F116" s="4">
        <f>F90+F80+F100</f>
        <v>191.3</v>
      </c>
      <c r="G116" s="30">
        <f>E116/C116</f>
        <v>0.8755696998271256</v>
      </c>
      <c r="H116" s="5" t="e">
        <f>E116/#REF!</f>
        <v>#REF!</v>
      </c>
      <c r="I116" s="5" t="e">
        <f>E116/#REF!</f>
        <v>#REF!</v>
      </c>
      <c r="J116" s="15">
        <f>E116/C116</f>
        <v>0.8755696998271256</v>
      </c>
      <c r="K116" s="15">
        <f>E116/D116</f>
        <v>0.8714268955539044</v>
      </c>
    </row>
    <row r="117" spans="1:249" ht="12.75">
      <c r="A117" s="20" t="s">
        <v>52</v>
      </c>
      <c r="B117" s="11"/>
      <c r="C117" s="4">
        <f>C91+C81+C101+C109</f>
        <v>3820.8</v>
      </c>
      <c r="D117" s="4">
        <f>D91+D81+D101+D109+D106</f>
        <v>5122</v>
      </c>
      <c r="E117" s="4">
        <f>E91+E81+E101+E109</f>
        <v>4234.5</v>
      </c>
      <c r="F117" s="4">
        <f>F91+F81+F101</f>
        <v>548.4</v>
      </c>
      <c r="G117" s="30">
        <f>E117/C117</f>
        <v>1.1082757537688441</v>
      </c>
      <c r="H117" s="5" t="e">
        <f>E117/#REF!</f>
        <v>#REF!</v>
      </c>
      <c r="I117" s="5" t="e">
        <f>E117/#REF!</f>
        <v>#REF!</v>
      </c>
      <c r="J117" s="15">
        <f>E117/C117</f>
        <v>1.1082757537688441</v>
      </c>
      <c r="K117" s="15">
        <f>E117/D117</f>
        <v>0.8267278406872316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53</v>
      </c>
      <c r="B118" s="11"/>
      <c r="C118" s="4">
        <f>C92+C82+C102</f>
        <v>2981.1</v>
      </c>
      <c r="D118" s="4">
        <f>D92+D82+D102</f>
        <v>3038.4</v>
      </c>
      <c r="E118" s="4">
        <f>E92+E82+E102</f>
        <v>2330.5</v>
      </c>
      <c r="F118" s="4">
        <f>F92+F82+F102</f>
        <v>95.1</v>
      </c>
      <c r="G118" s="30">
        <f>E118/C118</f>
        <v>0.7817584113246788</v>
      </c>
      <c r="H118" s="5" t="e">
        <f>E118/#REF!</f>
        <v>#REF!</v>
      </c>
      <c r="I118" s="5" t="e">
        <f>E118/#REF!</f>
        <v>#REF!</v>
      </c>
      <c r="J118" s="15">
        <f>E118/C118</f>
        <v>0.7817584113246788</v>
      </c>
      <c r="K118" s="15">
        <f>E118/D118</f>
        <v>0.7670155344918378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11" ht="12.75">
      <c r="A119" s="20" t="s">
        <v>54</v>
      </c>
      <c r="B119" s="11"/>
      <c r="C119" s="4">
        <f>C93+C83+C103</f>
        <v>3783</v>
      </c>
      <c r="D119" s="4">
        <f>D93+D83+D103</f>
        <v>4330.6</v>
      </c>
      <c r="E119" s="4">
        <f>E93+E83+E103</f>
        <v>3525.5</v>
      </c>
      <c r="F119" s="4">
        <f>F93+F83+F103</f>
        <v>515.5</v>
      </c>
      <c r="G119" s="30">
        <f>E119/C119</f>
        <v>0.9319323288395454</v>
      </c>
      <c r="H119" s="5" t="e">
        <f>E119/#REF!</f>
        <v>#REF!</v>
      </c>
      <c r="I119" s="5" t="e">
        <f>E119/#REF!</f>
        <v>#REF!</v>
      </c>
      <c r="J119" s="15">
        <f>E119/C119</f>
        <v>0.9319323288395454</v>
      </c>
      <c r="K119" s="15">
        <f>E119/D119</f>
        <v>0.8140904262688772</v>
      </c>
    </row>
    <row r="120" spans="1:11" ht="12.75">
      <c r="A120" s="20" t="s">
        <v>55</v>
      </c>
      <c r="B120" s="11"/>
      <c r="C120" s="4">
        <f>C94+C84+C104+C107+C110</f>
        <v>341.5</v>
      </c>
      <c r="D120" s="4">
        <f>D94+D84+D104+D107+D110</f>
        <v>2405.7</v>
      </c>
      <c r="E120" s="4">
        <f>E94+E84+E104+E107+E110</f>
        <v>2405.6</v>
      </c>
      <c r="F120" s="4">
        <f>F94+F84+F104+F107+F110</f>
        <v>0</v>
      </c>
      <c r="G120" s="4">
        <f>G94+G84+G104+G107+G110</f>
        <v>0.8998535871156662</v>
      </c>
      <c r="H120" s="4">
        <f>H94+H84+H104+H107+H110</f>
        <v>0</v>
      </c>
      <c r="I120" s="4">
        <f>I94+I84+I104+I107+I110</f>
        <v>0</v>
      </c>
      <c r="J120" s="15" t="s">
        <v>16</v>
      </c>
      <c r="K120" s="15">
        <f>E120/D120</f>
        <v>0.9999584320571975</v>
      </c>
    </row>
    <row r="121" spans="1:11" ht="16.5">
      <c r="A121" s="117" t="s">
        <v>40</v>
      </c>
      <c r="B121" s="118"/>
      <c r="C121" s="17">
        <f>C111+C65</f>
        <v>59287</v>
      </c>
      <c r="D121" s="17">
        <f>D111+D65</f>
        <v>66855.5</v>
      </c>
      <c r="E121" s="17">
        <f>E111+E65</f>
        <v>57915.2</v>
      </c>
      <c r="F121" s="86" t="e">
        <f>F111+F65</f>
        <v>#REF!</v>
      </c>
      <c r="G121" s="18">
        <f>E121/C121</f>
        <v>0.9768617066135915</v>
      </c>
      <c r="H121" s="18" t="e">
        <f>E121/#REF!</f>
        <v>#REF!</v>
      </c>
      <c r="I121" s="18" t="e">
        <f>E121/#REF!</f>
        <v>#REF!</v>
      </c>
      <c r="J121" s="88">
        <f>E121/C121</f>
        <v>0.9768617066135915</v>
      </c>
      <c r="K121" s="88">
        <f>E121/D121</f>
        <v>0.8662742781072611</v>
      </c>
    </row>
    <row r="122" spans="1:11" ht="16.5">
      <c r="A122" s="22" t="s">
        <v>47</v>
      </c>
      <c r="B122" s="23"/>
      <c r="C122" s="24">
        <f>C66+C112</f>
        <v>5166.4</v>
      </c>
      <c r="D122" s="24">
        <f>D66+D112</f>
        <v>6628.900000000001</v>
      </c>
      <c r="E122" s="24">
        <f>E66+E112</f>
        <v>6191.5</v>
      </c>
      <c r="F122" s="87">
        <f>F66+F112</f>
        <v>345.7</v>
      </c>
      <c r="G122" s="52">
        <f>E122/C122</f>
        <v>1.1984166924744504</v>
      </c>
      <c r="H122" s="52" t="e">
        <f>E122/#REF!</f>
        <v>#REF!</v>
      </c>
      <c r="I122" s="52" t="e">
        <f>E122/#REF!</f>
        <v>#REF!</v>
      </c>
      <c r="J122" s="88">
        <f>E122/C122</f>
        <v>1.1984166924744504</v>
      </c>
      <c r="K122" s="88">
        <f>E122/D122</f>
        <v>0.9340162017831012</v>
      </c>
    </row>
    <row r="123" spans="1:11" ht="16.5">
      <c r="A123" s="22" t="s">
        <v>48</v>
      </c>
      <c r="B123" s="23"/>
      <c r="C123" s="24">
        <f>C67+C113</f>
        <v>3726.6</v>
      </c>
      <c r="D123" s="24">
        <f>D67+D113</f>
        <v>3861.2</v>
      </c>
      <c r="E123" s="24">
        <f>E67+E113</f>
        <v>3516.2</v>
      </c>
      <c r="F123" s="87" t="e">
        <f>F67+F113</f>
        <v>#REF!</v>
      </c>
      <c r="G123" s="52">
        <f>E123/C123</f>
        <v>0.943541029356518</v>
      </c>
      <c r="H123" s="52" t="e">
        <f>E123/#REF!</f>
        <v>#REF!</v>
      </c>
      <c r="I123" s="52" t="e">
        <f>E123/#REF!</f>
        <v>#REF!</v>
      </c>
      <c r="J123" s="88">
        <f>E123/C123</f>
        <v>0.943541029356518</v>
      </c>
      <c r="K123" s="88">
        <f>E123/D123</f>
        <v>0.9106495390034186</v>
      </c>
    </row>
    <row r="124" spans="1:11" ht="16.5">
      <c r="A124" s="22" t="s">
        <v>49</v>
      </c>
      <c r="B124" s="23"/>
      <c r="C124" s="24">
        <f>C68+C114</f>
        <v>4495.7</v>
      </c>
      <c r="D124" s="24">
        <f>D68+D114</f>
        <v>5986.7</v>
      </c>
      <c r="E124" s="24">
        <f>E68+E114</f>
        <v>5195.200000000001</v>
      </c>
      <c r="F124" s="87" t="e">
        <f>F68+F114</f>
        <v>#REF!</v>
      </c>
      <c r="G124" s="52">
        <f>E124/C124</f>
        <v>1.1555931223168807</v>
      </c>
      <c r="H124" s="52" t="e">
        <f>E124/#REF!</f>
        <v>#REF!</v>
      </c>
      <c r="I124" s="52" t="e">
        <f>E124/#REF!</f>
        <v>#REF!</v>
      </c>
      <c r="J124" s="88">
        <f>E124/C124</f>
        <v>1.1555931223168807</v>
      </c>
      <c r="K124" s="88">
        <f>E124/D124</f>
        <v>0.8677902684283496</v>
      </c>
    </row>
    <row r="125" spans="1:11" ht="16.5">
      <c r="A125" s="22" t="s">
        <v>50</v>
      </c>
      <c r="B125" s="23"/>
      <c r="C125" s="24">
        <f>C69+C115</f>
        <v>4063.6</v>
      </c>
      <c r="D125" s="24">
        <f>D69+D115</f>
        <v>4561.6</v>
      </c>
      <c r="E125" s="24">
        <f>E69+E115</f>
        <v>4278.900000000001</v>
      </c>
      <c r="F125" s="87" t="e">
        <f>F69+F115</f>
        <v>#REF!</v>
      </c>
      <c r="G125" s="52">
        <f>E125/C125</f>
        <v>1.0529825770252979</v>
      </c>
      <c r="H125" s="52" t="e">
        <f>E125/#REF!</f>
        <v>#REF!</v>
      </c>
      <c r="I125" s="52" t="e">
        <f>E125/#REF!</f>
        <v>#REF!</v>
      </c>
      <c r="J125" s="88">
        <f>E125/C125</f>
        <v>1.0529825770252979</v>
      </c>
      <c r="K125" s="88">
        <f>E125/D125</f>
        <v>0.9380261311820415</v>
      </c>
    </row>
    <row r="126" spans="1:11" ht="16.5">
      <c r="A126" s="22" t="s">
        <v>51</v>
      </c>
      <c r="B126" s="23"/>
      <c r="C126" s="24">
        <f>C70+C116</f>
        <v>3650</v>
      </c>
      <c r="D126" s="24">
        <f>D70+D116</f>
        <v>3662.1000000000004</v>
      </c>
      <c r="E126" s="24">
        <f>E70+E116</f>
        <v>3253.4</v>
      </c>
      <c r="F126" s="87" t="e">
        <f>F70+F116</f>
        <v>#REF!</v>
      </c>
      <c r="G126" s="52">
        <f>E126/C126</f>
        <v>0.8913424657534247</v>
      </c>
      <c r="H126" s="52" t="e">
        <f>E126/#REF!</f>
        <v>#REF!</v>
      </c>
      <c r="I126" s="52" t="e">
        <f>E126/#REF!</f>
        <v>#REF!</v>
      </c>
      <c r="J126" s="88">
        <f>E126/C126</f>
        <v>0.8913424657534247</v>
      </c>
      <c r="K126" s="88">
        <f>E126/D126</f>
        <v>0.8883973676305944</v>
      </c>
    </row>
    <row r="127" spans="1:11" ht="16.5">
      <c r="A127" s="22" t="s">
        <v>52</v>
      </c>
      <c r="B127" s="23"/>
      <c r="C127" s="24">
        <f>C71+C117</f>
        <v>6299.5</v>
      </c>
      <c r="D127" s="24">
        <f>D71+D117</f>
        <v>7600.7</v>
      </c>
      <c r="E127" s="24">
        <f>E71+E117</f>
        <v>6591.1</v>
      </c>
      <c r="F127" s="87" t="e">
        <f>F71+F117</f>
        <v>#REF!</v>
      </c>
      <c r="G127" s="52">
        <f>E127/C127</f>
        <v>1.0462893880466704</v>
      </c>
      <c r="H127" s="52" t="e">
        <f>E127/#REF!</f>
        <v>#REF!</v>
      </c>
      <c r="I127" s="52" t="e">
        <f>E127/#REF!</f>
        <v>#REF!</v>
      </c>
      <c r="J127" s="88">
        <f>E127/C127</f>
        <v>1.0462893880466704</v>
      </c>
      <c r="K127" s="88">
        <f>E127/D127</f>
        <v>0.8671701290670597</v>
      </c>
    </row>
    <row r="128" spans="1:11" ht="16.5">
      <c r="A128" s="22" t="s">
        <v>53</v>
      </c>
      <c r="B128" s="23"/>
      <c r="C128" s="24">
        <f>C72+C118</f>
        <v>4216.4</v>
      </c>
      <c r="D128" s="24">
        <f>D72+D118</f>
        <v>4273.7</v>
      </c>
      <c r="E128" s="24">
        <f>E72+E118</f>
        <v>3579.3</v>
      </c>
      <c r="F128" s="87" t="e">
        <f>F72+F118</f>
        <v>#REF!</v>
      </c>
      <c r="G128" s="52">
        <f>E128/C128</f>
        <v>0.848899535148468</v>
      </c>
      <c r="H128" s="52" t="e">
        <f>E128/#REF!</f>
        <v>#REF!</v>
      </c>
      <c r="I128" s="52" t="e">
        <f>E128/#REF!</f>
        <v>#REF!</v>
      </c>
      <c r="J128" s="88">
        <f>E128/C128</f>
        <v>0.848899535148468</v>
      </c>
      <c r="K128" s="88">
        <f>E128/D128</f>
        <v>0.837517841682851</v>
      </c>
    </row>
    <row r="129" spans="1:11" ht="12.75" customHeight="1" hidden="1">
      <c r="A129" s="22" t="s">
        <v>54</v>
      </c>
      <c r="B129" s="23"/>
      <c r="C129" s="24">
        <f>C73+C119</f>
        <v>5559.7</v>
      </c>
      <c r="D129" s="24">
        <f>D73+D119</f>
        <v>6107.3</v>
      </c>
      <c r="E129" s="24">
        <f>E73+E119</f>
        <v>5394.5</v>
      </c>
      <c r="F129" s="87" t="e">
        <f>F73+F119</f>
        <v>#REF!</v>
      </c>
      <c r="G129" s="52">
        <f>E129/C129</f>
        <v>0.9702861665197763</v>
      </c>
      <c r="H129" s="52" t="e">
        <f>E129/#REF!</f>
        <v>#REF!</v>
      </c>
      <c r="I129" s="52" t="e">
        <f>E129/#REF!</f>
        <v>#REF!</v>
      </c>
      <c r="J129" s="88">
        <f>E129/C129</f>
        <v>0.9702861665197763</v>
      </c>
      <c r="K129" s="88">
        <f>E129/D129</f>
        <v>0.8832872136623385</v>
      </c>
    </row>
    <row r="130" spans="1:11" ht="16.5">
      <c r="A130" s="25" t="s">
        <v>55</v>
      </c>
      <c r="B130" s="23"/>
      <c r="C130" s="24">
        <f>C74+C120</f>
        <v>22109.1</v>
      </c>
      <c r="D130" s="24">
        <f>D74+D120</f>
        <v>24173.3</v>
      </c>
      <c r="E130" s="24">
        <f>E74+E120</f>
        <v>19915.099999999995</v>
      </c>
      <c r="F130" s="24">
        <f>F74+F120</f>
        <v>886.1999999999999</v>
      </c>
      <c r="G130" s="52">
        <f>E130/C130</f>
        <v>0.9007648434355083</v>
      </c>
      <c r="H130" s="52" t="e">
        <f>E130/#REF!</f>
        <v>#REF!</v>
      </c>
      <c r="I130" s="52" t="e">
        <f>E130/#REF!</f>
        <v>#REF!</v>
      </c>
      <c r="J130" s="88">
        <f>E130/C130</f>
        <v>0.9007648434355083</v>
      </c>
      <c r="K130" s="88">
        <f>E130/D130</f>
        <v>0.8238469716588135</v>
      </c>
    </row>
    <row r="131" spans="8:11" ht="12.75">
      <c r="H131" s="76"/>
      <c r="I131" s="76"/>
      <c r="J131" s="131"/>
      <c r="K131" s="76"/>
    </row>
    <row r="132" spans="8:11" ht="12.75">
      <c r="H132" s="76"/>
      <c r="I132" s="76"/>
      <c r="J132" s="76"/>
      <c r="K132" s="76"/>
    </row>
    <row r="133" spans="8:11" ht="12.75">
      <c r="H133" s="76"/>
      <c r="I133" s="76"/>
      <c r="J133" s="76"/>
      <c r="K133" s="76"/>
    </row>
    <row r="134" spans="8:11" ht="12.75">
      <c r="H134" s="76"/>
      <c r="I134" s="76"/>
      <c r="J134" s="76"/>
      <c r="K134" s="76"/>
    </row>
    <row r="135" spans="8:11" ht="12.75">
      <c r="H135" s="76"/>
      <c r="I135" s="76"/>
      <c r="J135" s="76"/>
      <c r="K135" s="76"/>
    </row>
    <row r="136" spans="8:11" ht="12.75">
      <c r="H136" s="76"/>
      <c r="I136" s="76"/>
      <c r="J136" s="76"/>
      <c r="K136" s="76"/>
    </row>
    <row r="137" spans="8:11" ht="12.75">
      <c r="H137" s="76"/>
      <c r="I137" s="76"/>
      <c r="J137" s="76"/>
      <c r="K137" s="76"/>
    </row>
    <row r="138" spans="8:11" ht="12.75">
      <c r="H138" s="76"/>
      <c r="I138" s="76"/>
      <c r="J138" s="76"/>
      <c r="K138" s="76"/>
    </row>
    <row r="139" spans="8:11" ht="12.75">
      <c r="H139" s="76"/>
      <c r="I139" s="76"/>
      <c r="J139" s="76"/>
      <c r="K139" s="76"/>
    </row>
    <row r="140" spans="8:11" ht="12.75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</sheetData>
  <sheetProtection/>
  <mergeCells count="11">
    <mergeCell ref="A111:B111"/>
    <mergeCell ref="A121:B121"/>
    <mergeCell ref="A64:B64"/>
    <mergeCell ref="A65:B65"/>
    <mergeCell ref="A55:B55"/>
    <mergeCell ref="B3:B4"/>
    <mergeCell ref="A1:F1"/>
    <mergeCell ref="A2:F2"/>
    <mergeCell ref="A3:A4"/>
    <mergeCell ref="C3:C4"/>
    <mergeCell ref="D3:D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2015-12-14T05:46:27Z</dcterms:modified>
  <cp:category/>
  <cp:version/>
  <cp:contentType/>
  <cp:contentStatus/>
</cp:coreProperties>
</file>