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<sst xmlns="http://schemas.openxmlformats.org/spreadsheetml/2006/main" count="348" uniqueCount="122">
  <si>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</si>
  <si>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</si>
  <si>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</si>
  <si>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</si>
  <si>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</si>
  <si>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</si>
  <si>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</si>
  <si>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</si>
  <si>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</si>
  <si>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</si>
  <si>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</si>
  <si>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</si>
  <si>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</si>
  <si>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</si>
  <si>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</si>
  <si>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</si>
  <si>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</si>
  <si>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</si>
  <si>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</si>
  <si>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</si>
  <si>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</si>
  <si>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</si>
  <si>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</si>
  <si>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</si>
  <si>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</si>
  <si>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</si>
  <si>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</si>
  <si>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</si>
  <si>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</si>
  <si>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</si>
  <si>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</si>
  <si>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</si>
  <si>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</si>
  <si>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</si>
  <si>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</si>
  <si>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</si>
  <si>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</si>
  <si>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</si>
  <si>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</si>
  <si>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</si>
  <si>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</si>
  <si>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</si>
  <si>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</si>
  <si>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</si>
  <si>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</si>
  <si>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</si>
  <si>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</si>
  <si>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</si>
  <si>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</si>
  <si>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</si>
  <si>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</si>
  <si>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</si>
  <si>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</si>
  <si>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</si>
  <si>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</si>
  <si>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</si>
  <si>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</si>
  <si>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</si>
  <si>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</si>
  <si>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</si>
  <si>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</si>
  <si>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</si>
  <si>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</si>
  <si>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</si>
  <si>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</si>
  <si>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</si>
  <si>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</si>
  <si>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</si>
  <si>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</si>
  <si>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</si>
  <si>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</si>
  <si>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</si>
  <si>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</si>
  <si>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</si>
  <si>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</si>
  <si>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</si>
  <si>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</si>
  <si>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</si>
  <si>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</si>
  <si>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</si>
  <si>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</si>
  <si>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</si>
  <si>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</si>
  <si>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</si>
  <si>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</si>
  <si>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</si>
  <si>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</si>
  <si>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</si>
  <si>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</si>
  <si>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</si>
  <si>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</si>
  <si>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</si>
  <si>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</si>
  <si>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</si>
  <si>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</si>
  <si>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</si>
  <si>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</si>
  <si>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</si>
  <si>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</si>
  <si>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</si>
  <si>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</si>
  <si>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</si>
  <si>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</si>
  <si>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</si>
  <si>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</si>
  <si>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</si>
  <si>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</si>
  <si>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</si>
  <si>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</si>
  <si>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</si>
  <si>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</si>
  <si>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</si>
  <si>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</si>
  <si>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</si>
  <si>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</si>
  <si>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</si>
  <si>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</si>
  <si>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</si>
  <si>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об исполнении бюджетов поселений на 1 ноября 2020 г.</t>
  </si>
  <si>
    <t>исполнено на 01 ноября</t>
  </si>
  <si>
    <t>на 1 ноября 2020 года</t>
  </si>
  <si>
    <t>исполнено на 1 ноября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</si>
</sst>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1">
      <selection activeCell="D50" sqref="D50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120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90" t="s">
        <v>111</v>
      </c>
      <c r="D4" s="37" t="s">
        <v>112</v>
      </c>
      <c r="E4" s="37" t="s">
        <v>121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2">
        <v>162020.2</v>
      </c>
      <c r="D5" s="72">
        <v>162020.2</v>
      </c>
      <c r="E5" s="72">
        <v>121238.1</v>
      </c>
      <c r="F5" s="83">
        <f>E5/C5</f>
        <v>0.7482900280335415</v>
      </c>
      <c r="G5" s="83">
        <f>E5/D5</f>
        <v>0.7482900280335415</v>
      </c>
    </row>
    <row r="6" spans="1:7" ht="15.75" outlineLevel="1">
      <c r="A6" s="38" t="s">
        <v>68</v>
      </c>
      <c r="B6" s="43" t="s">
        <v>69</v>
      </c>
      <c r="C6" s="72">
        <v>13010.4</v>
      </c>
      <c r="D6" s="72">
        <v>13010.4</v>
      </c>
      <c r="E6" s="72">
        <v>8969.3</v>
      </c>
      <c r="F6" s="83">
        <f>E6/C6</f>
        <v>0.6893946381356453</v>
      </c>
      <c r="G6" s="83">
        <f>E6/D6</f>
        <v>0.6893946381356453</v>
      </c>
    </row>
    <row r="7" spans="1:7" ht="15.75" outlineLevel="1">
      <c r="A7" s="38" t="s">
        <v>6</v>
      </c>
      <c r="B7" s="43" t="s">
        <v>7</v>
      </c>
      <c r="C7" s="72">
        <v>4579.6</v>
      </c>
      <c r="D7" s="72">
        <v>4579.6</v>
      </c>
      <c r="E7" s="72">
        <v>4731.5</v>
      </c>
      <c r="F7" s="83">
        <f>E7/C7</f>
        <v>1.0331688357061752</v>
      </c>
      <c r="G7" s="83">
        <f>E7/D7</f>
        <v>1.0331688357061752</v>
      </c>
    </row>
    <row r="8" spans="1:7" ht="15.75" outlineLevel="1">
      <c r="A8" s="38" t="s">
        <v>102</v>
      </c>
      <c r="B8" s="43" t="s">
        <v>113</v>
      </c>
      <c r="C8" s="72">
        <v>3031.3</v>
      </c>
      <c r="D8" s="72">
        <v>3031.3</v>
      </c>
      <c r="E8" s="72">
        <v>3239.4</v>
      </c>
      <c r="F8" s="83">
        <f>E8/C8</f>
        <v>1.0686504140137894</v>
      </c>
      <c r="G8" s="83">
        <f>E8/D8</f>
        <v>1.0686504140137894</v>
      </c>
    </row>
    <row r="9" spans="1:7" ht="15.75" outlineLevel="1">
      <c r="A9" s="38" t="s">
        <v>8</v>
      </c>
      <c r="B9" s="43" t="s">
        <v>9</v>
      </c>
      <c r="C9" s="72">
        <v>12.3</v>
      </c>
      <c r="D9" s="72">
        <v>12.3</v>
      </c>
      <c r="E9" s="72">
        <v>84.8</v>
      </c>
      <c r="F9" s="71" t="s">
        <v>14</v>
      </c>
      <c r="G9" s="71" t="s">
        <v>14</v>
      </c>
    </row>
    <row r="10" spans="1:7" ht="47.25" outlineLevel="1">
      <c r="A10" s="38" t="s">
        <v>94</v>
      </c>
      <c r="B10" s="43" t="s">
        <v>95</v>
      </c>
      <c r="C10" s="72">
        <v>115</v>
      </c>
      <c r="D10" s="72">
        <v>115</v>
      </c>
      <c r="E10" s="40">
        <v>16.7</v>
      </c>
      <c r="F10" s="83">
        <f>E10/C10</f>
        <v>0.14521739130434783</v>
      </c>
      <c r="G10" s="83">
        <f>E10/D10</f>
        <v>0.14521739130434783</v>
      </c>
    </row>
    <row r="11" spans="1:7" ht="15.75" outlineLevel="1">
      <c r="A11" s="38" t="s">
        <v>10</v>
      </c>
      <c r="B11" s="43" t="s">
        <v>60</v>
      </c>
      <c r="C11" s="72">
        <v>6094.7</v>
      </c>
      <c r="D11" s="72">
        <v>6094.7</v>
      </c>
      <c r="E11" s="72">
        <v>2240.6</v>
      </c>
      <c r="F11" s="83">
        <f>E11/C11</f>
        <v>0.36763089241472097</v>
      </c>
      <c r="G11" s="83">
        <f>E11/D11</f>
        <v>0.36763089241472097</v>
      </c>
    </row>
    <row r="12" spans="1:7" ht="15.75" outlineLevel="1">
      <c r="A12" s="38" t="s">
        <v>87</v>
      </c>
      <c r="B12" s="43" t="s">
        <v>81</v>
      </c>
      <c r="C12" s="72">
        <v>4430.8</v>
      </c>
      <c r="D12" s="72">
        <v>4430.8</v>
      </c>
      <c r="E12" s="72">
        <v>3536.6</v>
      </c>
      <c r="F12" s="83">
        <f>E12/C12</f>
        <v>0.7981854292678523</v>
      </c>
      <c r="G12" s="83">
        <f>E12/D12</f>
        <v>0.7981854292678523</v>
      </c>
    </row>
    <row r="13" spans="1:7" ht="15.75" outlineLevel="1">
      <c r="A13" s="38" t="s">
        <v>89</v>
      </c>
      <c r="B13" s="43" t="s">
        <v>82</v>
      </c>
      <c r="C13" s="72">
        <v>10578.5</v>
      </c>
      <c r="D13" s="72">
        <v>10578.5</v>
      </c>
      <c r="E13" s="72">
        <v>4792.8</v>
      </c>
      <c r="F13" s="83">
        <f>E13/C13</f>
        <v>0.45306990594129604</v>
      </c>
      <c r="G13" s="83">
        <f>E13/D13</f>
        <v>0.45306990594129604</v>
      </c>
    </row>
    <row r="14" spans="1:249" s="45" customFormat="1" ht="15.75" outlineLevel="1">
      <c r="A14" s="38" t="s">
        <v>12</v>
      </c>
      <c r="B14" s="43" t="s">
        <v>13</v>
      </c>
      <c r="C14" s="72">
        <v>2665.3</v>
      </c>
      <c r="D14" s="72">
        <v>2665.3</v>
      </c>
      <c r="E14" s="72">
        <v>1901.3</v>
      </c>
      <c r="F14" s="83">
        <f>E14/C14</f>
        <v>0.7133530934603984</v>
      </c>
      <c r="G14" s="83">
        <f>E14/D14</f>
        <v>0.7133530934603984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2"/>
      <c r="D15" s="72"/>
      <c r="E15" s="72"/>
      <c r="F15" s="83"/>
      <c r="G15" s="83"/>
    </row>
    <row r="16" spans="1:249" ht="15.75" outlineLevel="1">
      <c r="A16" s="97" t="s">
        <v>15</v>
      </c>
      <c r="B16" s="97"/>
      <c r="C16" s="48">
        <f>SUM(C5:C15)</f>
        <v>206538.09999999998</v>
      </c>
      <c r="D16" s="48">
        <f>SUM(D5:D15)</f>
        <v>206538.09999999998</v>
      </c>
      <c r="E16" s="48">
        <f>SUM(E5:E15)</f>
        <v>150751.1</v>
      </c>
      <c r="F16" s="41">
        <f>E16/C16</f>
        <v>0.729894871696796</v>
      </c>
      <c r="G16" s="41">
        <f>E16/D16</f>
        <v>0.729894871696796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2">
        <v>5051.6</v>
      </c>
      <c r="D17" s="72">
        <v>5051.6</v>
      </c>
      <c r="E17" s="40">
        <v>4049.4</v>
      </c>
      <c r="F17" s="83">
        <f>E17/C17</f>
        <v>0.8016074115131839</v>
      </c>
      <c r="G17" s="83">
        <f>E17/D17</f>
        <v>0.8016074115131839</v>
      </c>
    </row>
    <row r="18" spans="1:7" ht="15.75" outlineLevel="1">
      <c r="A18" s="38" t="s">
        <v>71</v>
      </c>
      <c r="B18" s="39" t="s">
        <v>16</v>
      </c>
      <c r="C18" s="72">
        <v>588.6</v>
      </c>
      <c r="D18" s="72">
        <v>588.6</v>
      </c>
      <c r="E18" s="40">
        <v>487.7</v>
      </c>
      <c r="F18" s="83">
        <f>E18/C18</f>
        <v>0.828576282704723</v>
      </c>
      <c r="G18" s="83">
        <f>E18/D18</f>
        <v>0.828576282704723</v>
      </c>
    </row>
    <row r="19" spans="1:7" ht="31.5" outlineLevel="1">
      <c r="A19" s="38" t="s">
        <v>58</v>
      </c>
      <c r="B19" s="43" t="s">
        <v>17</v>
      </c>
      <c r="C19" s="72">
        <v>1822.1</v>
      </c>
      <c r="D19" s="72">
        <v>1822.1</v>
      </c>
      <c r="E19" s="40">
        <v>773.4</v>
      </c>
      <c r="F19" s="83">
        <f>E19/C19</f>
        <v>0.4244552988310192</v>
      </c>
      <c r="G19" s="83">
        <f>E19/D19</f>
        <v>0.4244552988310192</v>
      </c>
    </row>
    <row r="20" spans="1:7" ht="31.5" outlineLevel="1">
      <c r="A20" s="38" t="s">
        <v>57</v>
      </c>
      <c r="B20" s="43" t="s">
        <v>18</v>
      </c>
      <c r="C20" s="72">
        <v>236</v>
      </c>
      <c r="D20" s="72">
        <v>236</v>
      </c>
      <c r="E20" s="40">
        <v>579.1</v>
      </c>
      <c r="F20" s="71" t="s">
        <v>14</v>
      </c>
      <c r="G20" s="71" t="s">
        <v>14</v>
      </c>
    </row>
    <row r="21" spans="1:7" ht="15.75" outlineLevel="1">
      <c r="A21" s="38" t="s">
        <v>19</v>
      </c>
      <c r="B21" s="43" t="s">
        <v>20</v>
      </c>
      <c r="C21" s="72">
        <v>285.1</v>
      </c>
      <c r="D21" s="72">
        <v>285.1</v>
      </c>
      <c r="E21" s="40">
        <v>-203.1</v>
      </c>
      <c r="F21" s="83">
        <v>0</v>
      </c>
      <c r="G21" s="83">
        <v>0</v>
      </c>
    </row>
    <row r="22" spans="1:7" ht="15.75" outlineLevel="1">
      <c r="A22" s="38" t="s">
        <v>83</v>
      </c>
      <c r="B22" s="43" t="s">
        <v>85</v>
      </c>
      <c r="C22" s="72">
        <v>20</v>
      </c>
      <c r="D22" s="72">
        <v>20</v>
      </c>
      <c r="E22" s="40">
        <v>4.4</v>
      </c>
      <c r="F22" s="83">
        <f>E22/C22</f>
        <v>0.22000000000000003</v>
      </c>
      <c r="G22" s="83">
        <f>E22/D22</f>
        <v>0.22000000000000003</v>
      </c>
    </row>
    <row r="23" spans="1:7" ht="30.75" customHeight="1" outlineLevel="1">
      <c r="A23" s="38" t="s">
        <v>80</v>
      </c>
      <c r="B23" s="43" t="s">
        <v>77</v>
      </c>
      <c r="C23" s="72">
        <v>2909</v>
      </c>
      <c r="D23" s="72">
        <v>2909</v>
      </c>
      <c r="E23" s="72">
        <v>2335.8</v>
      </c>
      <c r="F23" s="83">
        <f>E23/C23</f>
        <v>0.8029563423856996</v>
      </c>
      <c r="G23" s="83">
        <f>E23/D23</f>
        <v>0.8029563423856996</v>
      </c>
    </row>
    <row r="24" spans="1:7" ht="15.75" outlineLevel="1">
      <c r="A24" s="38" t="s">
        <v>67</v>
      </c>
      <c r="B24" s="43" t="s">
        <v>63</v>
      </c>
      <c r="C24" s="72">
        <v>100</v>
      </c>
      <c r="D24" s="72">
        <v>100</v>
      </c>
      <c r="E24" s="40">
        <v>66.9</v>
      </c>
      <c r="F24" s="83">
        <f>E24/C24</f>
        <v>0.669</v>
      </c>
      <c r="G24" s="83">
        <f>E24/D24</f>
        <v>0.669</v>
      </c>
    </row>
    <row r="25" spans="1:7" ht="15.75" outlineLevel="1">
      <c r="A25" s="38" t="s">
        <v>66</v>
      </c>
      <c r="B25" s="43" t="s">
        <v>21</v>
      </c>
      <c r="C25" s="72">
        <v>500</v>
      </c>
      <c r="D25" s="72">
        <v>500</v>
      </c>
      <c r="E25" s="40">
        <v>1042.8</v>
      </c>
      <c r="F25" s="71" t="s">
        <v>14</v>
      </c>
      <c r="G25" s="71" t="s">
        <v>14</v>
      </c>
    </row>
    <row r="26" spans="1:7" ht="15.75" outlineLevel="1">
      <c r="A26" s="38" t="s">
        <v>22</v>
      </c>
      <c r="B26" s="43" t="s">
        <v>23</v>
      </c>
      <c r="C26" s="72">
        <v>373</v>
      </c>
      <c r="D26" s="72">
        <v>373</v>
      </c>
      <c r="E26" s="40">
        <v>279.3</v>
      </c>
      <c r="F26" s="83">
        <f>E26/C26</f>
        <v>0.7487935656836462</v>
      </c>
      <c r="G26" s="83">
        <f>E26/D26</f>
        <v>0.7487935656836462</v>
      </c>
    </row>
    <row r="27" spans="1:249" s="46" customFormat="1" ht="15.75" outlineLevel="1">
      <c r="A27" s="38" t="s">
        <v>24</v>
      </c>
      <c r="B27" s="43" t="s">
        <v>25</v>
      </c>
      <c r="C27" s="72"/>
      <c r="D27" s="72"/>
      <c r="E27" s="40"/>
      <c r="F27" s="83"/>
      <c r="G27" s="8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9" t="s">
        <v>26</v>
      </c>
      <c r="B28" s="99"/>
      <c r="C28" s="48">
        <f>SUM(C17:C27)</f>
        <v>11885.400000000001</v>
      </c>
      <c r="D28" s="48">
        <f>SUM(D17:D27)</f>
        <v>11885.400000000001</v>
      </c>
      <c r="E28" s="48">
        <f>SUM(E17:E27)</f>
        <v>9415.699999999999</v>
      </c>
      <c r="F28" s="41">
        <f>E28/C28</f>
        <v>0.7922072458646742</v>
      </c>
      <c r="G28" s="41">
        <f>E28/D28</f>
        <v>0.7922072458646742</v>
      </c>
    </row>
    <row r="29" spans="1:7" s="46" customFormat="1" ht="15.75" outlineLevel="1">
      <c r="A29" s="98" t="s">
        <v>27</v>
      </c>
      <c r="B29" s="98"/>
      <c r="C29" s="48">
        <f>C16+C28</f>
        <v>218423.49999999997</v>
      </c>
      <c r="D29" s="48">
        <f>D16+D28</f>
        <v>218423.49999999997</v>
      </c>
      <c r="E29" s="48">
        <f>E16+E28</f>
        <v>160166.80000000002</v>
      </c>
      <c r="F29" s="41">
        <f>E29/C29</f>
        <v>0.7332855668002758</v>
      </c>
      <c r="G29" s="41">
        <f>E29/D29</f>
        <v>0.7332855668002758</v>
      </c>
    </row>
    <row r="30" spans="1:249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471481.7</v>
      </c>
      <c r="E30" s="48">
        <f>E31+E36+E37+E38</f>
        <v>388262.1</v>
      </c>
      <c r="F30" s="42">
        <f>E30/C30</f>
        <v>0.9694393307194452</v>
      </c>
      <c r="G30" s="42">
        <f>E30/D30</f>
        <v>0.8234934675089192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471736.9</v>
      </c>
      <c r="E31" s="48">
        <f>E32+E33+E34+E35</f>
        <v>388456.6</v>
      </c>
      <c r="F31" s="42">
        <f>E31/C31</f>
        <v>0.9699249716043653</v>
      </c>
      <c r="G31" s="42">
        <f>E31/D31</f>
        <v>0.8234602805080543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104</v>
      </c>
      <c r="B32" s="47" t="s">
        <v>32</v>
      </c>
      <c r="C32" s="48">
        <v>147321.9</v>
      </c>
      <c r="D32" s="48">
        <v>147321.9</v>
      </c>
      <c r="E32" s="48">
        <v>129726</v>
      </c>
      <c r="F32" s="42">
        <f>E32/C32</f>
        <v>0.880561545839417</v>
      </c>
      <c r="G32" s="42">
        <f>E32/D32</f>
        <v>0.880561545839417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105</v>
      </c>
      <c r="B33" s="47" t="s">
        <v>33</v>
      </c>
      <c r="C33" s="48">
        <v>51114.9</v>
      </c>
      <c r="D33" s="48">
        <v>111640.6</v>
      </c>
      <c r="E33" s="48">
        <v>78126.9</v>
      </c>
      <c r="F33" s="42">
        <f>E33/C33</f>
        <v>1.5284564774654747</v>
      </c>
      <c r="G33" s="42">
        <f>E33/D33</f>
        <v>0.6998072385852457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106</v>
      </c>
      <c r="B34" s="47" t="s">
        <v>34</v>
      </c>
      <c r="C34" s="48">
        <v>202064.9</v>
      </c>
      <c r="D34" s="48">
        <v>203049.5</v>
      </c>
      <c r="E34" s="48">
        <v>173243.1</v>
      </c>
      <c r="F34" s="42">
        <f>E34/C34</f>
        <v>0.8573636490058393</v>
      </c>
      <c r="G34" s="42">
        <f>E34/D34</f>
        <v>0.8532062378878057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107</v>
      </c>
      <c r="B35" s="47" t="s">
        <v>56</v>
      </c>
      <c r="C35" s="48">
        <v>0</v>
      </c>
      <c r="D35" s="48">
        <v>9724.9</v>
      </c>
      <c r="E35" s="48">
        <v>7360.6</v>
      </c>
      <c r="F35" s="83"/>
      <c r="G35" s="41">
        <f>E35/D35</f>
        <v>0.7568818188361834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108</v>
      </c>
      <c r="B36" s="49" t="s">
        <v>109</v>
      </c>
      <c r="C36" s="80"/>
      <c r="D36" s="81"/>
      <c r="E36" s="82"/>
      <c r="F36" s="83"/>
      <c r="G36" s="8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80"/>
      <c r="D37" s="81">
        <v>28.3</v>
      </c>
      <c r="E37" s="82">
        <v>89</v>
      </c>
      <c r="F37" s="83"/>
      <c r="G37" s="71" t="s">
        <v>14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110</v>
      </c>
      <c r="B38" s="49" t="s">
        <v>59</v>
      </c>
      <c r="C38" s="48"/>
      <c r="D38" s="70">
        <v>-283.5</v>
      </c>
      <c r="E38" s="70">
        <v>-283.5</v>
      </c>
      <c r="F38" s="83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6" t="s">
        <v>35</v>
      </c>
      <c r="B39" s="96"/>
      <c r="C39" s="48">
        <f>C29+C30</f>
        <v>618925.2</v>
      </c>
      <c r="D39" s="48">
        <f>D29+D30</f>
        <v>689905.2</v>
      </c>
      <c r="E39" s="48">
        <f>E29+E30</f>
        <v>548428.9</v>
      </c>
      <c r="F39" s="41">
        <f>E39/C39</f>
        <v>0.8860988371454257</v>
      </c>
      <c r="G39" s="41">
        <f>E39/D39</f>
        <v>0.7949337097328736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B29">
      <selection activeCell="F40" sqref="F40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8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36</v>
      </c>
      <c r="B2" s="100"/>
      <c r="C2" s="100"/>
      <c r="D2" s="100"/>
      <c r="E2" s="100"/>
    </row>
    <row r="3" spans="1:5" ht="15.75">
      <c r="A3" s="109" t="s">
        <v>120</v>
      </c>
      <c r="B3" s="109"/>
      <c r="C3" s="109"/>
      <c r="D3" s="109"/>
      <c r="E3" s="109"/>
    </row>
    <row r="4" spans="1:249" s="52" customFormat="1" ht="87.75" customHeight="1">
      <c r="A4" s="35" t="s">
        <v>2</v>
      </c>
      <c r="B4" s="36" t="s">
        <v>3</v>
      </c>
      <c r="C4" s="90" t="s">
        <v>111</v>
      </c>
      <c r="D4" s="37" t="s">
        <v>112</v>
      </c>
      <c r="E4" s="37" t="s">
        <v>121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2">
        <v>145882.7</v>
      </c>
      <c r="D5" s="72">
        <v>145882.7</v>
      </c>
      <c r="E5" s="72">
        <v>109137.3</v>
      </c>
      <c r="F5" s="71">
        <f>E5/C5</f>
        <v>0.7481168089156561</v>
      </c>
      <c r="G5" s="71">
        <f>E5/D5</f>
        <v>0.7481168089156561</v>
      </c>
    </row>
    <row r="6" spans="1:7" s="52" customFormat="1" ht="15.75" outlineLevel="1">
      <c r="A6" s="38" t="s">
        <v>102</v>
      </c>
      <c r="B6" s="39" t="s">
        <v>103</v>
      </c>
      <c r="C6" s="72">
        <v>3031.3</v>
      </c>
      <c r="D6" s="72">
        <v>3031.3</v>
      </c>
      <c r="E6" s="72">
        <v>3239.4</v>
      </c>
      <c r="F6" s="71">
        <f>E6/C6</f>
        <v>1.0686504140137894</v>
      </c>
      <c r="G6" s="71">
        <f>E6/D6</f>
        <v>1.0686504140137894</v>
      </c>
    </row>
    <row r="7" spans="1:7" s="52" customFormat="1" ht="15.75" outlineLevel="1">
      <c r="A7" s="38" t="s">
        <v>6</v>
      </c>
      <c r="B7" s="39" t="s">
        <v>7</v>
      </c>
      <c r="C7" s="72">
        <v>4579.6</v>
      </c>
      <c r="D7" s="72">
        <v>4579.6</v>
      </c>
      <c r="E7" s="72">
        <v>4731.5</v>
      </c>
      <c r="F7" s="71">
        <f>E7/C7</f>
        <v>1.0331688357061752</v>
      </c>
      <c r="G7" s="71">
        <f>E7/D7</f>
        <v>1.0331688357061752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42.4</v>
      </c>
      <c r="F8" s="71" t="s">
        <v>14</v>
      </c>
      <c r="G8" s="71" t="s">
        <v>14</v>
      </c>
    </row>
    <row r="9" spans="1:249" s="52" customFormat="1" ht="31.5" outlineLevel="1">
      <c r="A9" s="38" t="s">
        <v>94</v>
      </c>
      <c r="B9" s="43" t="s">
        <v>95</v>
      </c>
      <c r="C9" s="72">
        <v>115</v>
      </c>
      <c r="D9" s="72">
        <v>115</v>
      </c>
      <c r="E9" s="40">
        <v>16.7</v>
      </c>
      <c r="F9" s="71">
        <f>E9/C9</f>
        <v>0.14521739130434783</v>
      </c>
      <c r="G9" s="71">
        <f>E9/D9</f>
        <v>0.14521739130434783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1901.3</v>
      </c>
      <c r="F10" s="71">
        <f>E10/C10</f>
        <v>0.7133530934603984</v>
      </c>
      <c r="G10" s="71">
        <f>E10/D10</f>
        <v>0.7133530934603984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1"/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103" t="s">
        <v>15</v>
      </c>
      <c r="B12" s="104"/>
      <c r="C12" s="48">
        <f>SUM(C5:C11)</f>
        <v>156280.1</v>
      </c>
      <c r="D12" s="48">
        <f>SUM(D5:D11)</f>
        <v>156280.1</v>
      </c>
      <c r="E12" s="48">
        <f>SUM(E5:E11)</f>
        <v>119068.59999999999</v>
      </c>
      <c r="F12" s="51">
        <f>E12/C12</f>
        <v>0.7618922690732857</v>
      </c>
      <c r="G12" s="51">
        <f>E12/D12</f>
        <v>0.7618922690732857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2">
        <v>3351.4</v>
      </c>
      <c r="D13" s="72">
        <v>3351.4</v>
      </c>
      <c r="E13" s="40">
        <v>2468.1</v>
      </c>
      <c r="F13" s="71">
        <f>E13/C13</f>
        <v>0.7364385033120486</v>
      </c>
      <c r="G13" s="71">
        <f>E13/D13</f>
        <v>0.7364385033120486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40">
        <v>487.7</v>
      </c>
      <c r="F14" s="71">
        <f>E14/C14</f>
        <v>0.828576282704723</v>
      </c>
      <c r="G14" s="71">
        <f>E14/D14</f>
        <v>0.828576282704723</v>
      </c>
    </row>
    <row r="15" spans="1:7" s="44" customFormat="1" ht="15.75" outlineLevel="1">
      <c r="A15" s="38" t="s">
        <v>58</v>
      </c>
      <c r="B15" s="43" t="s">
        <v>17</v>
      </c>
      <c r="C15" s="72">
        <v>1822.1</v>
      </c>
      <c r="D15" s="72">
        <v>1822.1</v>
      </c>
      <c r="E15" s="40">
        <v>773.4</v>
      </c>
      <c r="F15" s="71">
        <f>E15/C15</f>
        <v>0.4244552988310192</v>
      </c>
      <c r="G15" s="71">
        <f>E15/D15</f>
        <v>0.4244552988310192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40">
        <v>504.7</v>
      </c>
      <c r="F16" s="71" t="s">
        <v>14</v>
      </c>
      <c r="G16" s="71" t="s">
        <v>14</v>
      </c>
    </row>
    <row r="17" spans="1:7" s="44" customFormat="1" ht="15.75" outlineLevel="1">
      <c r="A17" s="38" t="s">
        <v>19</v>
      </c>
      <c r="B17" s="43" t="s">
        <v>20</v>
      </c>
      <c r="C17" s="72">
        <v>285.1</v>
      </c>
      <c r="D17" s="72">
        <v>285.1</v>
      </c>
      <c r="E17" s="40">
        <v>-203.1</v>
      </c>
      <c r="F17" s="71">
        <v>0</v>
      </c>
      <c r="G17" s="71">
        <v>0</v>
      </c>
    </row>
    <row r="18" spans="1:7" s="44" customFormat="1" ht="15.75" outlineLevel="1">
      <c r="A18" s="38" t="s">
        <v>84</v>
      </c>
      <c r="B18" s="43" t="s">
        <v>85</v>
      </c>
      <c r="C18" s="72">
        <v>20</v>
      </c>
      <c r="D18" s="72">
        <v>20</v>
      </c>
      <c r="E18" s="40">
        <v>4.4</v>
      </c>
      <c r="F18" s="71">
        <f>E18/C18</f>
        <v>0.22000000000000003</v>
      </c>
      <c r="G18" s="71">
        <f>E18/D18</f>
        <v>0.22000000000000003</v>
      </c>
    </row>
    <row r="19" spans="1:7" s="44" customFormat="1" ht="30.75" customHeight="1" outlineLevel="1">
      <c r="A19" s="38" t="s">
        <v>86</v>
      </c>
      <c r="B19" s="43" t="s">
        <v>77</v>
      </c>
      <c r="C19" s="72">
        <v>2909</v>
      </c>
      <c r="D19" s="72">
        <v>2909</v>
      </c>
      <c r="E19" s="72">
        <v>2290.2</v>
      </c>
      <c r="F19" s="71">
        <f>E19/C19</f>
        <v>0.7872808525266414</v>
      </c>
      <c r="G19" s="71">
        <f>E19/D19</f>
        <v>0.7872808525266414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40">
        <v>66.9</v>
      </c>
      <c r="F20" s="71">
        <f>E20/C20</f>
        <v>0.669</v>
      </c>
      <c r="G20" s="71">
        <f>E20/D20</f>
        <v>0.669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40">
        <v>539.2</v>
      </c>
      <c r="F21" s="71" t="s">
        <v>14</v>
      </c>
      <c r="G21" s="71" t="s">
        <v>14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>
        <v>279.3</v>
      </c>
      <c r="F22" s="71">
        <f>E22/C22</f>
        <v>0.7487935656836462</v>
      </c>
      <c r="G22" s="71">
        <f>E22/D22</f>
        <v>0.7487935656836462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40"/>
      <c r="F23" s="71"/>
      <c r="G23" s="7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7" t="s">
        <v>26</v>
      </c>
      <c r="B24" s="108"/>
      <c r="C24" s="89">
        <f>SUM(C13:C23)</f>
        <v>9799.2</v>
      </c>
      <c r="D24" s="89">
        <f>SUM(D13:D23)</f>
        <v>9799.2</v>
      </c>
      <c r="E24" s="89">
        <f>SUM(E13:E23)</f>
        <v>7210.799999999999</v>
      </c>
      <c r="F24" s="51">
        <f aca="true" t="shared" si="0" ref="F24:F29">E24/C24</f>
        <v>0.7358559882439382</v>
      </c>
      <c r="G24" s="51">
        <f aca="true" t="shared" si="1" ref="G24:G29">E24/D24</f>
        <v>0.7358559882439382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5" t="s">
        <v>27</v>
      </c>
      <c r="B25" s="106"/>
      <c r="C25" s="48">
        <f>C12+C24</f>
        <v>166079.30000000002</v>
      </c>
      <c r="D25" s="48">
        <f>D12+D24</f>
        <v>166079.30000000002</v>
      </c>
      <c r="E25" s="48">
        <f>E12+E24</f>
        <v>126279.4</v>
      </c>
      <c r="F25" s="51">
        <f t="shared" si="0"/>
        <v>0.7603560467800622</v>
      </c>
      <c r="G25" s="51">
        <f t="shared" si="1"/>
        <v>0.7603560467800622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476319.9</v>
      </c>
      <c r="E26" s="48">
        <f>E27+E32+E33+E34</f>
        <v>390039.9</v>
      </c>
      <c r="F26" s="42">
        <f t="shared" si="0"/>
        <v>0.9676498140813875</v>
      </c>
      <c r="G26" s="42">
        <f t="shared" si="1"/>
        <v>0.8188612317058347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476603.4</v>
      </c>
      <c r="E27" s="48">
        <f>E28+E29+E30+E31</f>
        <v>390323.4</v>
      </c>
      <c r="F27" s="42">
        <f t="shared" si="0"/>
        <v>0.9683531491050404</v>
      </c>
      <c r="G27" s="42">
        <f t="shared" si="1"/>
        <v>0.8189689792393424</v>
      </c>
    </row>
    <row r="28" spans="1:249" ht="31.5">
      <c r="A28" s="47" t="s">
        <v>104</v>
      </c>
      <c r="B28" s="47" t="s">
        <v>32</v>
      </c>
      <c r="C28" s="48">
        <v>147321.9</v>
      </c>
      <c r="D28" s="48">
        <v>147321.9</v>
      </c>
      <c r="E28" s="48">
        <v>129726</v>
      </c>
      <c r="F28" s="42">
        <f t="shared" si="0"/>
        <v>0.880561545839417</v>
      </c>
      <c r="G28" s="42">
        <f t="shared" si="1"/>
        <v>0.880561545839417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7.25">
      <c r="A29" s="47" t="s">
        <v>105</v>
      </c>
      <c r="B29" s="47" t="s">
        <v>33</v>
      </c>
      <c r="C29" s="48">
        <v>51114.9</v>
      </c>
      <c r="D29" s="48">
        <v>111640.6</v>
      </c>
      <c r="E29" s="48">
        <v>78126.9</v>
      </c>
      <c r="F29" s="42">
        <f t="shared" si="0"/>
        <v>1.5284564774654747</v>
      </c>
      <c r="G29" s="42">
        <f t="shared" si="1"/>
        <v>0.6998072385852457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106</v>
      </c>
      <c r="B30" s="47" t="s">
        <v>34</v>
      </c>
      <c r="C30" s="48">
        <v>202064.9</v>
      </c>
      <c r="D30" s="48">
        <v>203049.5</v>
      </c>
      <c r="E30" s="48">
        <v>173243.1</v>
      </c>
      <c r="F30" s="42">
        <f>E30/C30</f>
        <v>0.8573636490058393</v>
      </c>
      <c r="G30" s="42">
        <f>E30/D30</f>
        <v>0.8532062378878057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107</v>
      </c>
      <c r="B31" s="47" t="s">
        <v>56</v>
      </c>
      <c r="C31" s="48">
        <v>2577.9</v>
      </c>
      <c r="D31" s="48">
        <v>14591.4</v>
      </c>
      <c r="E31" s="48">
        <v>9227.4</v>
      </c>
      <c r="F31" s="42" t="s">
        <v>14</v>
      </c>
      <c r="G31" s="42">
        <f>E31/D31</f>
        <v>0.6323862000904642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31.5">
      <c r="A32" s="47" t="s">
        <v>108</v>
      </c>
      <c r="B32" s="49" t="s">
        <v>109</v>
      </c>
      <c r="C32" s="80"/>
      <c r="D32" s="81"/>
      <c r="E32" s="82"/>
      <c r="F32" s="71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78</v>
      </c>
      <c r="B33" s="49" t="s">
        <v>79</v>
      </c>
      <c r="C33" s="80"/>
      <c r="D33" s="81"/>
      <c r="E33" s="82"/>
      <c r="F33" s="71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110</v>
      </c>
      <c r="B34" s="49" t="s">
        <v>59</v>
      </c>
      <c r="C34" s="48"/>
      <c r="D34" s="70">
        <v>-283.5</v>
      </c>
      <c r="E34" s="70">
        <v>-283.5</v>
      </c>
      <c r="F34" s="71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101" t="s">
        <v>35</v>
      </c>
      <c r="B35" s="102"/>
      <c r="C35" s="48">
        <f>C25+C26</f>
        <v>569158.9</v>
      </c>
      <c r="D35" s="48">
        <f>D25+D26</f>
        <v>642399.2000000001</v>
      </c>
      <c r="E35" s="48">
        <f>E25+E26</f>
        <v>516319.30000000005</v>
      </c>
      <c r="F35" s="42">
        <f>E35/C35</f>
        <v>0.907161954245115</v>
      </c>
      <c r="G35" s="69">
        <f>E35/D35</f>
        <v>0.8037359012900389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zoomScalePageLayoutView="0" workbookViewId="0" topLeftCell="A109">
      <selection activeCell="C97" sqref="C9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7" t="s">
        <v>37</v>
      </c>
      <c r="B1" s="127"/>
      <c r="C1" s="127"/>
      <c r="D1" s="127"/>
      <c r="E1" s="127"/>
      <c r="F1" s="127"/>
      <c r="G1" s="33"/>
    </row>
    <row r="2" spans="1:7" ht="18.75" customHeight="1">
      <c r="A2" s="128" t="s">
        <v>118</v>
      </c>
      <c r="B2" s="128"/>
      <c r="C2" s="128"/>
      <c r="D2" s="128"/>
      <c r="E2" s="128"/>
      <c r="F2" s="128"/>
      <c r="G2" s="34"/>
    </row>
    <row r="3" spans="1:11" ht="13.5" customHeight="1">
      <c r="A3" s="123" t="s">
        <v>2</v>
      </c>
      <c r="B3" s="123" t="s">
        <v>3</v>
      </c>
      <c r="C3" s="125" t="s">
        <v>97</v>
      </c>
      <c r="D3" s="118" t="s">
        <v>98</v>
      </c>
      <c r="E3" s="120" t="s">
        <v>119</v>
      </c>
      <c r="F3" s="73" t="s">
        <v>72</v>
      </c>
      <c r="G3" s="56" t="s">
        <v>38</v>
      </c>
      <c r="H3" s="56" t="s">
        <v>38</v>
      </c>
      <c r="I3" s="56" t="s">
        <v>38</v>
      </c>
      <c r="J3" s="118" t="s">
        <v>114</v>
      </c>
      <c r="K3" s="118" t="s">
        <v>62</v>
      </c>
    </row>
    <row r="4" spans="1:11" ht="51" customHeight="1">
      <c r="A4" s="124"/>
      <c r="B4" s="124"/>
      <c r="C4" s="126"/>
      <c r="D4" s="122"/>
      <c r="E4" s="121"/>
      <c r="F4" s="86" t="s">
        <v>73</v>
      </c>
      <c r="G4" s="58" t="s">
        <v>65</v>
      </c>
      <c r="H4" s="59" t="s">
        <v>39</v>
      </c>
      <c r="I4" s="59" t="s">
        <v>40</v>
      </c>
      <c r="J4" s="119"/>
      <c r="K4" s="119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12100.8</v>
      </c>
      <c r="F5" s="4">
        <f>F6+F7+F8+F9+F10+F11+F12+F13+F14</f>
        <v>0</v>
      </c>
      <c r="G5" s="5">
        <f>E5/C5</f>
        <v>0.7498559256390394</v>
      </c>
      <c r="H5" s="16" t="e">
        <f>E5/#REF!</f>
        <v>#REF!</v>
      </c>
      <c r="I5" s="16" t="e">
        <f>E5/#REF!</f>
        <v>#REF!</v>
      </c>
      <c r="J5" s="16">
        <f aca="true" t="shared" si="0" ref="J5:J24">E5/C5</f>
        <v>0.7498559256390394</v>
      </c>
      <c r="K5" s="15">
        <f aca="true" t="shared" si="1" ref="K5:K24">E5/D5</f>
        <v>0.7498559256390394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92">
        <v>385.8</v>
      </c>
      <c r="F6" s="62"/>
      <c r="G6" s="63"/>
      <c r="H6" s="64"/>
      <c r="I6" s="64"/>
      <c r="J6" s="64">
        <f t="shared" si="0"/>
        <v>0.7660841938046068</v>
      </c>
      <c r="K6" s="64">
        <f t="shared" si="1"/>
        <v>0.7660841938046068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92">
        <v>142.9</v>
      </c>
      <c r="F7" s="62"/>
      <c r="G7" s="63"/>
      <c r="H7" s="64"/>
      <c r="I7" s="64"/>
      <c r="J7" s="64">
        <f t="shared" si="0"/>
        <v>0.753691983122363</v>
      </c>
      <c r="K7" s="64">
        <f t="shared" si="1"/>
        <v>0.753691983122363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29">
        <v>334.8</v>
      </c>
      <c r="F8" s="61"/>
      <c r="G8" s="63"/>
      <c r="H8" s="64"/>
      <c r="I8" s="64"/>
      <c r="J8" s="64">
        <f t="shared" si="0"/>
        <v>0.8077201447527141</v>
      </c>
      <c r="K8" s="64">
        <f t="shared" si="1"/>
        <v>0.8077201447527141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92">
        <v>306.4</v>
      </c>
      <c r="F9" s="62"/>
      <c r="G9" s="63"/>
      <c r="H9" s="64"/>
      <c r="I9" s="64"/>
      <c r="J9" s="64">
        <f t="shared" si="0"/>
        <v>0.7669586983729662</v>
      </c>
      <c r="K9" s="64">
        <f t="shared" si="1"/>
        <v>0.7669586983729662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92">
        <v>29.8</v>
      </c>
      <c r="F10" s="62"/>
      <c r="G10" s="63"/>
      <c r="H10" s="64"/>
      <c r="I10" s="64"/>
      <c r="J10" s="64">
        <f t="shared" si="0"/>
        <v>0.4144645340751043</v>
      </c>
      <c r="K10" s="64">
        <f t="shared" si="1"/>
        <v>0.4144645340751043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92">
        <v>1183.1</v>
      </c>
      <c r="F11" s="62"/>
      <c r="G11" s="63"/>
      <c r="H11" s="64"/>
      <c r="I11" s="64"/>
      <c r="J11" s="64">
        <f t="shared" si="0"/>
        <v>0.7778435239973701</v>
      </c>
      <c r="K11" s="64">
        <f t="shared" si="1"/>
        <v>0.7778435239973701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92">
        <v>131.1</v>
      </c>
      <c r="F12" s="62"/>
      <c r="G12" s="63"/>
      <c r="H12" s="64"/>
      <c r="I12" s="64"/>
      <c r="J12" s="64">
        <f t="shared" si="0"/>
        <v>0.9078947368421052</v>
      </c>
      <c r="K12" s="64">
        <f t="shared" si="1"/>
        <v>0.9078947368421052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92">
        <v>149.9</v>
      </c>
      <c r="F13" s="62"/>
      <c r="G13" s="63"/>
      <c r="H13" s="64"/>
      <c r="I13" s="64"/>
      <c r="J13" s="64">
        <f t="shared" si="0"/>
        <v>0.5435097897026832</v>
      </c>
      <c r="K13" s="64">
        <f t="shared" si="1"/>
        <v>0.5435097897026832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92">
        <v>9437</v>
      </c>
      <c r="F14" s="62"/>
      <c r="G14" s="63"/>
      <c r="H14" s="64"/>
      <c r="I14" s="64"/>
      <c r="J14" s="64">
        <f t="shared" si="0"/>
        <v>0.7479472466157309</v>
      </c>
      <c r="K14" s="64">
        <f t="shared" si="1"/>
        <v>0.7479472466157309</v>
      </c>
    </row>
    <row r="15" spans="1:11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13010.4</v>
      </c>
      <c r="E15" s="4">
        <f>E16+E17+E18+E19+E20+E21+E22+E23+E24</f>
        <v>8969.3</v>
      </c>
      <c r="F15" s="12">
        <f>F16+F17+F18+F19+F20+F21+F22+F23+F24</f>
        <v>0</v>
      </c>
      <c r="G15" s="30">
        <f>E15/C15</f>
        <v>0.6893946381356453</v>
      </c>
      <c r="H15" s="30"/>
      <c r="I15" s="30"/>
      <c r="J15" s="15">
        <f t="shared" si="0"/>
        <v>0.6893946381356453</v>
      </c>
      <c r="K15" s="15">
        <f t="shared" si="1"/>
        <v>0.6893946381356453</v>
      </c>
    </row>
    <row r="16" spans="1:11" ht="12.75">
      <c r="A16" s="60" t="s">
        <v>41</v>
      </c>
      <c r="B16" s="66"/>
      <c r="C16" s="66">
        <v>1379.7</v>
      </c>
      <c r="D16" s="66">
        <v>1379.7</v>
      </c>
      <c r="E16" s="92">
        <v>951.1</v>
      </c>
      <c r="F16" s="62"/>
      <c r="G16" s="63"/>
      <c r="H16" s="5"/>
      <c r="I16" s="63"/>
      <c r="J16" s="64">
        <f t="shared" si="0"/>
        <v>0.6893527578459085</v>
      </c>
      <c r="K16" s="64">
        <f t="shared" si="1"/>
        <v>0.6893527578459085</v>
      </c>
    </row>
    <row r="17" spans="1:11" ht="12.75">
      <c r="A17" s="60" t="s">
        <v>42</v>
      </c>
      <c r="B17" s="66"/>
      <c r="C17" s="66">
        <v>778.2</v>
      </c>
      <c r="D17" s="66">
        <v>778.2</v>
      </c>
      <c r="E17" s="92">
        <v>536.5</v>
      </c>
      <c r="F17" s="62"/>
      <c r="G17" s="63"/>
      <c r="H17" s="5"/>
      <c r="I17" s="63"/>
      <c r="J17" s="64">
        <f t="shared" si="0"/>
        <v>0.6894114623490105</v>
      </c>
      <c r="K17" s="64">
        <f t="shared" si="1"/>
        <v>0.6894114623490105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92">
        <v>826.5</v>
      </c>
      <c r="F18" s="62"/>
      <c r="G18" s="63"/>
      <c r="H18" s="5"/>
      <c r="I18" s="63"/>
      <c r="J18" s="64">
        <f t="shared" si="0"/>
        <v>0.6894394394394394</v>
      </c>
      <c r="K18" s="64">
        <f t="shared" si="1"/>
        <v>0.6894394394394394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92">
        <v>958.8</v>
      </c>
      <c r="F19" s="62"/>
      <c r="G19" s="63"/>
      <c r="H19" s="5"/>
      <c r="I19" s="63"/>
      <c r="J19" s="64">
        <f t="shared" si="0"/>
        <v>0.6893874029335634</v>
      </c>
      <c r="K19" s="64">
        <f t="shared" si="1"/>
        <v>0.6893874029335634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92">
        <v>679.4</v>
      </c>
      <c r="F20" s="62"/>
      <c r="G20" s="63"/>
      <c r="H20" s="5"/>
      <c r="I20" s="63"/>
      <c r="J20" s="64">
        <f t="shared" si="0"/>
        <v>0.6893962455606291</v>
      </c>
      <c r="K20" s="64">
        <f t="shared" si="1"/>
        <v>0.6893962455606291</v>
      </c>
    </row>
    <row r="21" spans="1:11" ht="12.75">
      <c r="A21" s="60" t="s">
        <v>46</v>
      </c>
      <c r="B21" s="66"/>
      <c r="C21" s="85">
        <v>1507.7</v>
      </c>
      <c r="D21" s="85">
        <v>1507.7</v>
      </c>
      <c r="E21" s="92">
        <v>1039.4</v>
      </c>
      <c r="F21" s="62"/>
      <c r="G21" s="63"/>
      <c r="H21" s="5"/>
      <c r="I21" s="63"/>
      <c r="J21" s="64">
        <f t="shared" si="0"/>
        <v>0.6893944418650926</v>
      </c>
      <c r="K21" s="64">
        <f t="shared" si="1"/>
        <v>0.6893944418650926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92">
        <v>888.8</v>
      </c>
      <c r="F22" s="62"/>
      <c r="G22" s="63"/>
      <c r="H22" s="5"/>
      <c r="I22" s="63"/>
      <c r="J22" s="64">
        <f t="shared" si="0"/>
        <v>0.6893663228108275</v>
      </c>
      <c r="K22" s="64">
        <f t="shared" si="1"/>
        <v>0.6893663228108275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92">
        <v>1186.5</v>
      </c>
      <c r="F23" s="62"/>
      <c r="G23" s="63"/>
      <c r="H23" s="30"/>
      <c r="I23" s="63"/>
      <c r="J23" s="64">
        <f t="shared" si="0"/>
        <v>0.689424753050552</v>
      </c>
      <c r="K23" s="64">
        <f t="shared" si="1"/>
        <v>0.689424753050552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92">
        <v>1902.3</v>
      </c>
      <c r="F24" s="62"/>
      <c r="G24" s="63"/>
      <c r="H24" s="5"/>
      <c r="I24" s="63"/>
      <c r="J24" s="64">
        <f t="shared" si="0"/>
        <v>0.6893889976081756</v>
      </c>
      <c r="K24" s="64">
        <f t="shared" si="1"/>
        <v>0.6893889976081756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42.5</v>
      </c>
      <c r="F25" s="4">
        <f>F26+F27+F28+F29+F30+F31+F32+F33+F34</f>
        <v>0</v>
      </c>
      <c r="G25" s="30">
        <f>E25/C25</f>
        <v>6.967213114754099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92">
        <v>0.7</v>
      </c>
      <c r="F26" s="62"/>
      <c r="G26" s="63"/>
      <c r="H26" s="16"/>
      <c r="I26" s="16"/>
      <c r="J26" s="64">
        <f>E26/C26</f>
        <v>0.6363636363636362</v>
      </c>
      <c r="K26" s="64">
        <f>E26/D26</f>
        <v>0.6363636363636362</v>
      </c>
    </row>
    <row r="27" spans="1:11" ht="12.75">
      <c r="A27" s="60" t="s">
        <v>42</v>
      </c>
      <c r="B27" s="57"/>
      <c r="C27" s="57"/>
      <c r="D27" s="57"/>
      <c r="E27" s="92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92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92">
        <v>0.1</v>
      </c>
      <c r="F29" s="62"/>
      <c r="G29" s="63"/>
      <c r="H29" s="64"/>
      <c r="I29" s="64"/>
      <c r="J29" s="64">
        <f>E29/C29</f>
        <v>0.03333333333333333</v>
      </c>
      <c r="K29" s="64">
        <f>E29/D29</f>
        <v>0.03333333333333333</v>
      </c>
    </row>
    <row r="30" spans="1:11" ht="12.75">
      <c r="A30" s="60" t="s">
        <v>45</v>
      </c>
      <c r="B30" s="57"/>
      <c r="C30" s="57"/>
      <c r="D30" s="57"/>
      <c r="E30" s="92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92">
        <v>4.7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92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92">
        <v>36.8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92">
        <v>0.2</v>
      </c>
      <c r="F34" s="62"/>
      <c r="G34" s="63"/>
      <c r="H34" s="16"/>
      <c r="I34" s="16"/>
      <c r="J34" s="64">
        <f>E34/C34</f>
        <v>0.13333333333333333</v>
      </c>
      <c r="K34" s="64">
        <f>E34/D34</f>
        <v>0.13333333333333333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2240.5</v>
      </c>
      <c r="F35" s="4">
        <f>F36+F37+F38+F39+F40+F41+F42+F43+F44</f>
        <v>0</v>
      </c>
      <c r="G35" s="30">
        <f>E35/C35</f>
        <v>0.3676144847162289</v>
      </c>
      <c r="H35" s="16"/>
      <c r="I35" s="16"/>
      <c r="J35" s="15">
        <f>E35/C35</f>
        <v>0.3676144847162289</v>
      </c>
      <c r="K35" s="15">
        <f>E35/D35</f>
        <v>0.3676144847162289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">
        <v>139.1</v>
      </c>
      <c r="F36" s="65"/>
      <c r="G36" s="63"/>
      <c r="H36" s="64"/>
      <c r="I36" s="64"/>
      <c r="J36" s="64">
        <f>E36/C36</f>
        <v>0.3837241379310345</v>
      </c>
      <c r="K36" s="64">
        <f>E36/D36</f>
        <v>0.3837241379310345</v>
      </c>
    </row>
    <row r="37" spans="1:11" ht="12.75">
      <c r="A37" s="60" t="s">
        <v>42</v>
      </c>
      <c r="B37" s="57"/>
      <c r="C37" s="61">
        <v>264</v>
      </c>
      <c r="D37" s="61">
        <v>264</v>
      </c>
      <c r="E37" s="6">
        <v>208.2</v>
      </c>
      <c r="F37" s="65"/>
      <c r="G37" s="63"/>
      <c r="H37" s="64"/>
      <c r="I37" s="64"/>
      <c r="J37" s="64">
        <f>E37/C37</f>
        <v>0.7886363636363636</v>
      </c>
      <c r="K37" s="64">
        <f>E37/D37</f>
        <v>0.7886363636363636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">
        <v>407.6</v>
      </c>
      <c r="F38" s="65"/>
      <c r="G38" s="63"/>
      <c r="H38" s="64"/>
      <c r="I38" s="64"/>
      <c r="J38" s="64">
        <f>E38/C38</f>
        <v>0.422733872640531</v>
      </c>
      <c r="K38" s="64">
        <f>E38/D38</f>
        <v>0.422733872640531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">
        <v>-85.1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100.7</v>
      </c>
      <c r="D40" s="61">
        <v>100.7</v>
      </c>
      <c r="E40" s="6">
        <v>23.1</v>
      </c>
      <c r="F40" s="65"/>
      <c r="G40" s="63"/>
      <c r="H40" s="64"/>
      <c r="I40" s="64"/>
      <c r="J40" s="64">
        <f aca="true" t="shared" si="2" ref="J40:J50">E40/C40</f>
        <v>0.22939424031777558</v>
      </c>
      <c r="K40" s="64">
        <f aca="true" t="shared" si="3" ref="K40:K50">E40/D40</f>
        <v>0.22939424031777558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">
        <v>116</v>
      </c>
      <c r="F41" s="65"/>
      <c r="G41" s="63"/>
      <c r="H41" s="64"/>
      <c r="I41" s="64"/>
      <c r="J41" s="64">
        <f t="shared" si="2"/>
        <v>0.6127839408346539</v>
      </c>
      <c r="K41" s="64">
        <f t="shared" si="3"/>
        <v>0.6127839408346539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">
        <v>139.6</v>
      </c>
      <c r="F42" s="65"/>
      <c r="G42" s="63"/>
      <c r="H42" s="64"/>
      <c r="I42" s="64"/>
      <c r="J42" s="64">
        <f t="shared" si="2"/>
        <v>0.3909269112293475</v>
      </c>
      <c r="K42" s="64">
        <f t="shared" si="3"/>
        <v>0.3909269112293475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">
        <v>256</v>
      </c>
      <c r="F43" s="65"/>
      <c r="G43" s="63"/>
      <c r="H43" s="64"/>
      <c r="I43" s="64"/>
      <c r="J43" s="64">
        <f t="shared" si="2"/>
        <v>0.7741155125491382</v>
      </c>
      <c r="K43" s="64">
        <f t="shared" si="3"/>
        <v>0.7741155125491382</v>
      </c>
      <c r="L43" s="87"/>
    </row>
    <row r="44" spans="1:12" ht="12.75">
      <c r="A44" s="60" t="s">
        <v>49</v>
      </c>
      <c r="B44" s="57"/>
      <c r="C44" s="61">
        <v>2683.8</v>
      </c>
      <c r="D44" s="61">
        <v>2683.8</v>
      </c>
      <c r="E44" s="6">
        <v>1036</v>
      </c>
      <c r="F44" s="65"/>
      <c r="G44" s="63"/>
      <c r="H44" s="64"/>
      <c r="I44" s="64"/>
      <c r="J44" s="64">
        <f t="shared" si="2"/>
        <v>0.38601982263954093</v>
      </c>
      <c r="K44" s="64">
        <f t="shared" si="3"/>
        <v>0.38601982263954093</v>
      </c>
      <c r="L44" s="87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3536.6</v>
      </c>
      <c r="F45" s="4">
        <f>F46+F47+F48+F49+F50+F51+F52+F53+F54</f>
        <v>0</v>
      </c>
      <c r="G45" s="5">
        <f>E45/C45</f>
        <v>0.7981854292678523</v>
      </c>
      <c r="H45" s="16" t="e">
        <f>E45/#REF!</f>
        <v>#REF!</v>
      </c>
      <c r="I45" s="16" t="e">
        <f>E45/#REF!</f>
        <v>#REF!</v>
      </c>
      <c r="J45" s="15">
        <f t="shared" si="2"/>
        <v>0.7981854292678523</v>
      </c>
      <c r="K45" s="15">
        <f t="shared" si="3"/>
        <v>0.7981854292678523</v>
      </c>
      <c r="L45" s="87"/>
    </row>
    <row r="46" spans="1:12" ht="12.75">
      <c r="A46" s="60" t="s">
        <v>41</v>
      </c>
      <c r="B46" s="57"/>
      <c r="C46" s="6">
        <v>194</v>
      </c>
      <c r="D46" s="6">
        <v>194</v>
      </c>
      <c r="E46" s="6">
        <v>94.1</v>
      </c>
      <c r="F46" s="65"/>
      <c r="G46" s="63"/>
      <c r="H46" s="64"/>
      <c r="I46" s="64"/>
      <c r="J46" s="64">
        <f t="shared" si="2"/>
        <v>0.4850515463917526</v>
      </c>
      <c r="K46" s="64">
        <f t="shared" si="3"/>
        <v>0.4850515463917526</v>
      </c>
      <c r="L46" s="87"/>
    </row>
    <row r="47" spans="1:12" ht="12.75">
      <c r="A47" s="60" t="s">
        <v>42</v>
      </c>
      <c r="B47" s="57"/>
      <c r="C47" s="6">
        <v>12</v>
      </c>
      <c r="D47" s="6">
        <v>12</v>
      </c>
      <c r="E47" s="6">
        <v>0.8</v>
      </c>
      <c r="F47" s="65"/>
      <c r="G47" s="63"/>
      <c r="H47" s="64"/>
      <c r="I47" s="64"/>
      <c r="J47" s="64">
        <f t="shared" si="2"/>
        <v>0.06666666666666667</v>
      </c>
      <c r="K47" s="64">
        <f t="shared" si="3"/>
        <v>0.06666666666666667</v>
      </c>
      <c r="L47" s="87"/>
    </row>
    <row r="48" spans="1:12" ht="12.75">
      <c r="A48" s="60" t="s">
        <v>43</v>
      </c>
      <c r="B48" s="57"/>
      <c r="C48" s="6">
        <v>248</v>
      </c>
      <c r="D48" s="6">
        <v>248</v>
      </c>
      <c r="E48" s="6">
        <v>220.9</v>
      </c>
      <c r="F48" s="65"/>
      <c r="G48" s="63"/>
      <c r="H48" s="64"/>
      <c r="I48" s="64"/>
      <c r="J48" s="64">
        <f t="shared" si="2"/>
        <v>0.8907258064516129</v>
      </c>
      <c r="K48" s="64">
        <f t="shared" si="3"/>
        <v>0.8907258064516129</v>
      </c>
      <c r="L48" s="88"/>
    </row>
    <row r="49" spans="1:12" ht="12.75">
      <c r="A49" s="60" t="s">
        <v>44</v>
      </c>
      <c r="B49" s="57"/>
      <c r="C49" s="6">
        <v>393</v>
      </c>
      <c r="D49" s="6">
        <v>393</v>
      </c>
      <c r="E49" s="6">
        <v>308.8</v>
      </c>
      <c r="F49" s="65"/>
      <c r="G49" s="63"/>
      <c r="H49" s="64"/>
      <c r="I49" s="64"/>
      <c r="J49" s="64">
        <f t="shared" si="2"/>
        <v>0.7857506361323155</v>
      </c>
      <c r="K49" s="64">
        <f t="shared" si="3"/>
        <v>0.7857506361323155</v>
      </c>
      <c r="L49" s="87"/>
    </row>
    <row r="50" spans="1:12" ht="12.75">
      <c r="A50" s="60" t="s">
        <v>45</v>
      </c>
      <c r="B50" s="57"/>
      <c r="C50" s="6">
        <v>62</v>
      </c>
      <c r="D50" s="6">
        <v>62</v>
      </c>
      <c r="E50" s="6">
        <v>60.5</v>
      </c>
      <c r="F50" s="65"/>
      <c r="G50" s="63"/>
      <c r="H50" s="64"/>
      <c r="I50" s="64"/>
      <c r="J50" s="64">
        <f t="shared" si="2"/>
        <v>0.9758064516129032</v>
      </c>
      <c r="K50" s="64">
        <f t="shared" si="3"/>
        <v>0.9758064516129032</v>
      </c>
      <c r="L50" s="87"/>
    </row>
    <row r="51" spans="1:12" ht="12.75">
      <c r="A51" s="60" t="s">
        <v>46</v>
      </c>
      <c r="B51" s="57"/>
      <c r="C51" s="6">
        <v>13.5</v>
      </c>
      <c r="D51" s="6">
        <v>13.5</v>
      </c>
      <c r="E51" s="6">
        <v>64.3</v>
      </c>
      <c r="F51" s="65"/>
      <c r="G51" s="63"/>
      <c r="H51" s="64"/>
      <c r="I51" s="64"/>
      <c r="J51" s="64" t="s">
        <v>14</v>
      </c>
      <c r="K51" s="64" t="s">
        <v>14</v>
      </c>
      <c r="L51" s="87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/>
      <c r="K52" s="64"/>
      <c r="L52" s="88"/>
    </row>
    <row r="53" spans="1:249" ht="12.75">
      <c r="A53" s="60" t="s">
        <v>48</v>
      </c>
      <c r="B53" s="57"/>
      <c r="C53" s="65">
        <v>79.2</v>
      </c>
      <c r="D53" s="65">
        <v>79.2</v>
      </c>
      <c r="E53" s="6">
        <v>6.5</v>
      </c>
      <c r="F53" s="65"/>
      <c r="G53" s="63"/>
      <c r="H53" s="64"/>
      <c r="I53" s="64"/>
      <c r="J53" s="64">
        <f>E53/C53</f>
        <v>0.08207070707070707</v>
      </c>
      <c r="K53" s="64">
        <f>E53/D53</f>
        <v>0.08207070707070707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3429.1</v>
      </c>
      <c r="D54" s="6">
        <v>3429.1</v>
      </c>
      <c r="E54" s="6">
        <v>2780.6</v>
      </c>
      <c r="F54" s="65"/>
      <c r="G54" s="63"/>
      <c r="H54" s="64"/>
      <c r="I54" s="64"/>
      <c r="J54" s="64">
        <f>E54/C54</f>
        <v>0.8108833221545012</v>
      </c>
      <c r="K54" s="64">
        <f>E54/D54</f>
        <v>0.8108833221545012</v>
      </c>
    </row>
    <row r="55" spans="1:249" s="9" customFormat="1" ht="12.75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4792.799999999999</v>
      </c>
      <c r="F55" s="4">
        <f>F56+F57+F58+F59+F60+F61+F62+F63+F64</f>
        <v>0</v>
      </c>
      <c r="G55" s="5">
        <f>E55/C55</f>
        <v>0.453069905941296</v>
      </c>
      <c r="H55" s="16" t="e">
        <f>E55/#REF!</f>
        <v>#REF!</v>
      </c>
      <c r="I55" s="16" t="e">
        <f>E55/#REF!</f>
        <v>#REF!</v>
      </c>
      <c r="J55" s="15">
        <f>E55/C55</f>
        <v>0.453069905941296</v>
      </c>
      <c r="K55" s="15">
        <f>E55/D55</f>
        <v>0.453069905941296</v>
      </c>
      <c r="L55" s="8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1425</v>
      </c>
      <c r="D56" s="6">
        <v>1425</v>
      </c>
      <c r="E56" s="6">
        <v>732.4</v>
      </c>
      <c r="F56" s="65"/>
      <c r="G56" s="63"/>
      <c r="H56" s="64"/>
      <c r="I56" s="64"/>
      <c r="J56" s="64">
        <f>E56/C56</f>
        <v>0.5139649122807017</v>
      </c>
      <c r="K56" s="64">
        <f>E56/D56</f>
        <v>0.5139649122807017</v>
      </c>
      <c r="L56" s="87"/>
    </row>
    <row r="57" spans="1:12" ht="12.75">
      <c r="A57" s="60" t="s">
        <v>42</v>
      </c>
      <c r="B57" s="57"/>
      <c r="C57" s="6">
        <v>511.1</v>
      </c>
      <c r="D57" s="6">
        <v>511.1</v>
      </c>
      <c r="E57" s="6">
        <v>261.2</v>
      </c>
      <c r="F57" s="65"/>
      <c r="G57" s="63"/>
      <c r="H57" s="64"/>
      <c r="I57" s="64"/>
      <c r="J57" s="64">
        <f>E57/C57</f>
        <v>0.5110545881432205</v>
      </c>
      <c r="K57" s="64">
        <f>E57/D57</f>
        <v>0.5110545881432205</v>
      </c>
      <c r="L57" s="87"/>
    </row>
    <row r="58" spans="1:12" ht="12.75">
      <c r="A58" s="60" t="s">
        <v>43</v>
      </c>
      <c r="B58" s="57"/>
      <c r="C58" s="6">
        <v>1236</v>
      </c>
      <c r="D58" s="6">
        <v>1236</v>
      </c>
      <c r="E58" s="6">
        <v>290</v>
      </c>
      <c r="F58" s="65"/>
      <c r="G58" s="63"/>
      <c r="H58" s="64"/>
      <c r="I58" s="64"/>
      <c r="J58" s="64">
        <v>0</v>
      </c>
      <c r="K58" s="64">
        <v>0</v>
      </c>
      <c r="L58" s="88"/>
    </row>
    <row r="59" spans="1:12" ht="12.75">
      <c r="A59" s="60" t="s">
        <v>44</v>
      </c>
      <c r="B59" s="57"/>
      <c r="C59" s="6">
        <v>1339.9</v>
      </c>
      <c r="D59" s="6">
        <v>1339.9</v>
      </c>
      <c r="E59" s="6">
        <v>668.9</v>
      </c>
      <c r="F59" s="65"/>
      <c r="G59" s="63"/>
      <c r="H59" s="64"/>
      <c r="I59" s="64"/>
      <c r="J59" s="64">
        <f>E59/C59</f>
        <v>0.49921635942980813</v>
      </c>
      <c r="K59" s="64">
        <f>E59/D59</f>
        <v>0.49921635942980813</v>
      </c>
      <c r="L59" s="87"/>
    </row>
    <row r="60" spans="1:249" s="9" customFormat="1" ht="12.75">
      <c r="A60" s="60" t="s">
        <v>45</v>
      </c>
      <c r="B60" s="57"/>
      <c r="C60" s="6">
        <v>536.6</v>
      </c>
      <c r="D60" s="6">
        <v>536.6</v>
      </c>
      <c r="E60" s="6">
        <v>216.3</v>
      </c>
      <c r="F60" s="65"/>
      <c r="G60" s="63"/>
      <c r="H60" s="64"/>
      <c r="I60" s="64"/>
      <c r="J60" s="64">
        <v>0</v>
      </c>
      <c r="K60" s="64">
        <v>0</v>
      </c>
      <c r="L60" s="87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</row>
    <row r="61" spans="1:12" ht="12.75">
      <c r="A61" s="60" t="s">
        <v>46</v>
      </c>
      <c r="B61" s="57"/>
      <c r="C61" s="6">
        <v>1194</v>
      </c>
      <c r="D61" s="6">
        <v>1194</v>
      </c>
      <c r="E61" s="6">
        <v>560.7</v>
      </c>
      <c r="F61" s="65"/>
      <c r="G61" s="63"/>
      <c r="H61" s="64"/>
      <c r="I61" s="64"/>
      <c r="J61" s="64">
        <f aca="true" t="shared" si="4" ref="J61:J67">E61/C61</f>
        <v>0.4695979899497488</v>
      </c>
      <c r="K61" s="64">
        <f aca="true" t="shared" si="5" ref="K61:K67">E61/D61</f>
        <v>0.4695979899497488</v>
      </c>
      <c r="L61" s="87"/>
    </row>
    <row r="62" spans="1:12" ht="12.75">
      <c r="A62" s="60" t="s">
        <v>47</v>
      </c>
      <c r="B62" s="57"/>
      <c r="C62" s="6">
        <v>445</v>
      </c>
      <c r="D62" s="6">
        <v>445</v>
      </c>
      <c r="E62" s="6">
        <v>250.7</v>
      </c>
      <c r="F62" s="65"/>
      <c r="G62" s="63"/>
      <c r="H62" s="64"/>
      <c r="I62" s="64"/>
      <c r="J62" s="64">
        <f t="shared" si="4"/>
        <v>0.5633707865168539</v>
      </c>
      <c r="K62" s="64">
        <f t="shared" si="5"/>
        <v>0.5633707865168539</v>
      </c>
      <c r="L62" s="88"/>
    </row>
    <row r="63" spans="1:249" ht="12" customHeight="1">
      <c r="A63" s="60" t="s">
        <v>48</v>
      </c>
      <c r="B63" s="57"/>
      <c r="C63" s="65">
        <v>770.8</v>
      </c>
      <c r="D63" s="65">
        <v>770.8</v>
      </c>
      <c r="E63" s="6">
        <v>429.5</v>
      </c>
      <c r="F63" s="65"/>
      <c r="G63" s="63"/>
      <c r="H63" s="64"/>
      <c r="I63" s="64"/>
      <c r="J63" s="64">
        <f t="shared" si="4"/>
        <v>0.5572132848988065</v>
      </c>
      <c r="K63" s="64">
        <f t="shared" si="5"/>
        <v>0.5572132848988065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3.5" customHeight="1">
      <c r="A64" s="60" t="s">
        <v>49</v>
      </c>
      <c r="B64" s="57"/>
      <c r="C64" s="6">
        <v>3120.1</v>
      </c>
      <c r="D64" s="6">
        <v>3120.1</v>
      </c>
      <c r="E64" s="6">
        <v>1383.1</v>
      </c>
      <c r="F64" s="65"/>
      <c r="G64" s="63"/>
      <c r="H64" s="64"/>
      <c r="I64" s="64"/>
      <c r="J64" s="64">
        <f t="shared" si="4"/>
        <v>0.44328707413223933</v>
      </c>
      <c r="K64" s="64">
        <f t="shared" si="5"/>
        <v>0.44328707413223933</v>
      </c>
    </row>
    <row r="65" spans="1:11" ht="12" customHeight="1">
      <c r="A65" s="114" t="s">
        <v>15</v>
      </c>
      <c r="B65" s="115"/>
      <c r="C65" s="13">
        <f>C5+C15+C25+C35+C45+C55</f>
        <v>50258</v>
      </c>
      <c r="D65" s="13">
        <f>D5+D15+D25+D35+D45+D55</f>
        <v>50258</v>
      </c>
      <c r="E65" s="13">
        <f>E5+E15+E25+E35+E45+E55</f>
        <v>31682.499999999996</v>
      </c>
      <c r="F65" s="13">
        <f>F5+F15+F25+F35+F45+F55</f>
        <v>0</v>
      </c>
      <c r="G65" s="14">
        <f>E65/C65</f>
        <v>0.6303971507023757</v>
      </c>
      <c r="H65" s="14" t="e">
        <f>E65/#REF!</f>
        <v>#REF!</v>
      </c>
      <c r="I65" s="14" t="e">
        <f>E65/#REF!</f>
        <v>#REF!</v>
      </c>
      <c r="J65" s="15">
        <f t="shared" si="4"/>
        <v>0.6303971507023757</v>
      </c>
      <c r="K65" s="15">
        <f t="shared" si="5"/>
        <v>0.6303971507023757</v>
      </c>
    </row>
    <row r="66" spans="1:11" ht="12" customHeight="1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1581.3</v>
      </c>
      <c r="F66" s="4">
        <f>F67</f>
        <v>0</v>
      </c>
      <c r="G66" s="5">
        <f>E66/C66</f>
        <v>0.930067050935184</v>
      </c>
      <c r="H66" s="5" t="e">
        <f>E66/#REF!</f>
        <v>#REF!</v>
      </c>
      <c r="I66" s="5" t="e">
        <f>E66/#REF!</f>
        <v>#REF!</v>
      </c>
      <c r="J66" s="15">
        <f t="shared" si="4"/>
        <v>0.930067050935184</v>
      </c>
      <c r="K66" s="15">
        <f t="shared" si="5"/>
        <v>0.930067050935184</v>
      </c>
    </row>
    <row r="67" spans="1:11" ht="12" customHeight="1">
      <c r="A67" s="60" t="s">
        <v>49</v>
      </c>
      <c r="B67" s="57"/>
      <c r="C67" s="6">
        <v>1700.2</v>
      </c>
      <c r="D67" s="6">
        <v>1700.2</v>
      </c>
      <c r="E67" s="6">
        <v>1581.3</v>
      </c>
      <c r="F67" s="62"/>
      <c r="G67" s="63"/>
      <c r="H67" s="63"/>
      <c r="I67" s="63"/>
      <c r="J67" s="64">
        <f t="shared" si="4"/>
        <v>0.930067050935184</v>
      </c>
      <c r="K67" s="64">
        <f t="shared" si="5"/>
        <v>0.930067050935184</v>
      </c>
    </row>
    <row r="68" spans="1:249" ht="12.75">
      <c r="A68" s="10" t="s">
        <v>96</v>
      </c>
      <c r="B68" s="78" t="s">
        <v>77</v>
      </c>
      <c r="C68" s="12"/>
      <c r="D68" s="12"/>
      <c r="E68" s="4">
        <f>E69</f>
        <v>45.6</v>
      </c>
      <c r="F68" s="79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0" t="s">
        <v>49</v>
      </c>
      <c r="B69" s="66"/>
      <c r="C69" s="6"/>
      <c r="D69" s="6"/>
      <c r="E69" s="6">
        <v>45.6</v>
      </c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503.5</v>
      </c>
      <c r="F70" s="4">
        <f>F71</f>
        <v>0</v>
      </c>
      <c r="G70" s="5">
        <f>E70/C70</f>
        <v>2.014</v>
      </c>
      <c r="H70" s="16" t="s">
        <v>14</v>
      </c>
      <c r="I70" s="16" t="s">
        <v>14</v>
      </c>
      <c r="J70" s="15" t="s">
        <v>14</v>
      </c>
      <c r="K70" s="15" t="s">
        <v>14</v>
      </c>
    </row>
    <row r="71" spans="1:11" ht="12.75">
      <c r="A71" s="60" t="s">
        <v>49</v>
      </c>
      <c r="B71" s="66"/>
      <c r="C71" s="6">
        <v>250</v>
      </c>
      <c r="D71" s="6">
        <v>250</v>
      </c>
      <c r="E71" s="6">
        <v>503.5</v>
      </c>
      <c r="F71" s="62"/>
      <c r="G71" s="63"/>
      <c r="H71" s="64"/>
      <c r="I71" s="64"/>
      <c r="J71" s="64" t="s">
        <v>14</v>
      </c>
      <c r="K71" s="64" t="s">
        <v>14</v>
      </c>
    </row>
    <row r="72" spans="1:11" ht="25.5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4">
        <f>E73</f>
        <v>74.5</v>
      </c>
      <c r="F72" s="79"/>
      <c r="G72" s="30"/>
      <c r="H72" s="15"/>
      <c r="I72" s="15"/>
      <c r="J72" s="15">
        <f>E72/C72</f>
        <v>0.5477941176470589</v>
      </c>
      <c r="K72" s="15">
        <f>E72/D72</f>
        <v>0.5477941176470589</v>
      </c>
    </row>
    <row r="73" spans="1:11" ht="12.75">
      <c r="A73" s="60" t="s">
        <v>49</v>
      </c>
      <c r="B73" s="66"/>
      <c r="C73" s="6">
        <v>136</v>
      </c>
      <c r="D73" s="6">
        <v>136</v>
      </c>
      <c r="E73" s="6">
        <v>74.5</v>
      </c>
      <c r="F73" s="62"/>
      <c r="G73" s="63"/>
      <c r="H73" s="64"/>
      <c r="I73" s="64"/>
      <c r="J73" s="64">
        <f>E73/C73</f>
        <v>0.5477941176470589</v>
      </c>
      <c r="K73" s="64">
        <f>E73/D73</f>
        <v>0.5477941176470589</v>
      </c>
    </row>
    <row r="74" spans="1:11" ht="12.75">
      <c r="A74" s="7" t="s">
        <v>115</v>
      </c>
      <c r="B74" s="78" t="s">
        <v>25</v>
      </c>
      <c r="C74" s="6"/>
      <c r="D74" s="6"/>
      <c r="E74" s="4">
        <v>0</v>
      </c>
      <c r="F74" s="79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14" t="s">
        <v>26</v>
      </c>
      <c r="B76" s="115"/>
      <c r="C76" s="13">
        <f>C66+C70+C72+C74</f>
        <v>2086.2</v>
      </c>
      <c r="D76" s="13">
        <f aca="true" t="shared" si="6" ref="D76:I76">D66+D70+D72+D74</f>
        <v>2086.2</v>
      </c>
      <c r="E76" s="13">
        <f t="shared" si="6"/>
        <v>2159.3</v>
      </c>
      <c r="F76" s="13">
        <f t="shared" si="6"/>
        <v>0</v>
      </c>
      <c r="G76" s="13">
        <f t="shared" si="6"/>
        <v>2.9440670509351836</v>
      </c>
      <c r="H76" s="13" t="e">
        <f t="shared" si="6"/>
        <v>#REF!</v>
      </c>
      <c r="I76" s="13" t="e">
        <f t="shared" si="6"/>
        <v>#REF!</v>
      </c>
      <c r="J76" s="26">
        <f aca="true" t="shared" si="7" ref="J76:J106">E76/C76</f>
        <v>1.0350397852554887</v>
      </c>
      <c r="K76" s="26">
        <f aca="true" t="shared" si="8" ref="K76:K116">E76/D76</f>
        <v>1.0350397852554887</v>
      </c>
    </row>
    <row r="77" spans="1:11" ht="16.5">
      <c r="A77" s="116" t="s">
        <v>51</v>
      </c>
      <c r="B77" s="117"/>
      <c r="C77" s="17">
        <f aca="true" t="shared" si="9" ref="C77:I77">C78+C79+C80+C81+C82+C83+C84+C85+C86</f>
        <v>52344.2</v>
      </c>
      <c r="D77" s="17">
        <f t="shared" si="9"/>
        <v>52344.2</v>
      </c>
      <c r="E77" s="17">
        <f t="shared" si="9"/>
        <v>33887.399999999994</v>
      </c>
      <c r="F77" s="17">
        <f t="shared" si="9"/>
        <v>0</v>
      </c>
      <c r="G77" s="17">
        <f t="shared" si="9"/>
        <v>4.208241014810396</v>
      </c>
      <c r="H77" s="17" t="e">
        <f t="shared" si="9"/>
        <v>#REF!</v>
      </c>
      <c r="I77" s="17" t="e">
        <f t="shared" si="9"/>
        <v>#REF!</v>
      </c>
      <c r="J77" s="77">
        <f t="shared" si="7"/>
        <v>0.6473955089580125</v>
      </c>
      <c r="K77" s="77">
        <f t="shared" si="8"/>
        <v>0.6473955089580125</v>
      </c>
    </row>
    <row r="78" spans="1:11" ht="12.75">
      <c r="A78" s="60" t="s">
        <v>41</v>
      </c>
      <c r="B78" s="57"/>
      <c r="C78" s="4">
        <f aca="true" t="shared" si="10" ref="C78:F81">C6+C16+C26+C36+C46+C56</f>
        <v>3865.9</v>
      </c>
      <c r="D78" s="4">
        <f t="shared" si="10"/>
        <v>3865.9</v>
      </c>
      <c r="E78" s="4">
        <f t="shared" si="10"/>
        <v>2303.2</v>
      </c>
      <c r="F78" s="4">
        <f t="shared" si="10"/>
        <v>0</v>
      </c>
      <c r="G78" s="30">
        <f>E78/C78</f>
        <v>0.5957732998784241</v>
      </c>
      <c r="H78" s="5" t="e">
        <f>E78/#REF!</f>
        <v>#REF!</v>
      </c>
      <c r="I78" s="5" t="e">
        <f>E78/#REF!</f>
        <v>#REF!</v>
      </c>
      <c r="J78" s="15">
        <f t="shared" si="7"/>
        <v>0.5957732998784241</v>
      </c>
      <c r="K78" s="16">
        <f t="shared" si="8"/>
        <v>0.5957732998784241</v>
      </c>
    </row>
    <row r="79" spans="1:11" ht="15" customHeight="1">
      <c r="A79" s="60" t="s">
        <v>42</v>
      </c>
      <c r="B79" s="57"/>
      <c r="C79" s="4">
        <f t="shared" si="10"/>
        <v>1754.9</v>
      </c>
      <c r="D79" s="4">
        <f t="shared" si="10"/>
        <v>1754.9</v>
      </c>
      <c r="E79" s="4">
        <f t="shared" si="10"/>
        <v>1149.6</v>
      </c>
      <c r="F79" s="4">
        <f t="shared" si="10"/>
        <v>0</v>
      </c>
      <c r="G79" s="30">
        <f>E79/C79</f>
        <v>0.6550800615419681</v>
      </c>
      <c r="H79" s="5" t="e">
        <f>E79/#REF!</f>
        <v>#REF!</v>
      </c>
      <c r="I79" s="5" t="e">
        <f>E79/#REF!</f>
        <v>#REF!</v>
      </c>
      <c r="J79" s="15">
        <f t="shared" si="7"/>
        <v>0.6550800615419681</v>
      </c>
      <c r="K79" s="16">
        <f t="shared" si="8"/>
        <v>0.6550800615419681</v>
      </c>
    </row>
    <row r="80" spans="1:11" ht="12.75">
      <c r="A80" s="60" t="s">
        <v>43</v>
      </c>
      <c r="B80" s="57"/>
      <c r="C80" s="4">
        <f t="shared" si="10"/>
        <v>4061.5</v>
      </c>
      <c r="D80" s="4">
        <f t="shared" si="10"/>
        <v>4061.5</v>
      </c>
      <c r="E80" s="4">
        <f t="shared" si="10"/>
        <v>2079.8</v>
      </c>
      <c r="F80" s="4">
        <f t="shared" si="10"/>
        <v>0</v>
      </c>
      <c r="G80" s="30">
        <f>E80/C80</f>
        <v>0.51207681890927</v>
      </c>
      <c r="H80" s="5" t="e">
        <f>E80/#REF!</f>
        <v>#REF!</v>
      </c>
      <c r="I80" s="5" t="e">
        <f>E80/#REF!</f>
        <v>#REF!</v>
      </c>
      <c r="J80" s="15">
        <f t="shared" si="7"/>
        <v>0.51207681890927</v>
      </c>
      <c r="K80" s="16">
        <f t="shared" si="8"/>
        <v>0.51207681890927</v>
      </c>
    </row>
    <row r="81" spans="1:11" ht="12.75">
      <c r="A81" s="60" t="s">
        <v>44</v>
      </c>
      <c r="B81" s="57"/>
      <c r="C81" s="4">
        <f t="shared" si="10"/>
        <v>4368.6</v>
      </c>
      <c r="D81" s="4">
        <f t="shared" si="10"/>
        <v>4368.6</v>
      </c>
      <c r="E81" s="4">
        <f t="shared" si="10"/>
        <v>2157.8999999999996</v>
      </c>
      <c r="F81" s="4">
        <f t="shared" si="10"/>
        <v>0</v>
      </c>
      <c r="G81" s="30">
        <f>E81/C81</f>
        <v>0.49395687405576144</v>
      </c>
      <c r="H81" s="5" t="e">
        <f>E81/#REF!</f>
        <v>#REF!</v>
      </c>
      <c r="I81" s="5" t="e">
        <f>E81/#REF!</f>
        <v>#REF!</v>
      </c>
      <c r="J81" s="15">
        <f t="shared" si="7"/>
        <v>0.49395687405576144</v>
      </c>
      <c r="K81" s="16">
        <f t="shared" si="8"/>
        <v>0.49395687405576144</v>
      </c>
    </row>
    <row r="82" spans="1:11" ht="12.75">
      <c r="A82" s="60" t="s">
        <v>45</v>
      </c>
      <c r="B82" s="57"/>
      <c r="C82" s="4">
        <f aca="true" t="shared" si="11" ref="C82:I82">C10+C20+C30+C40+C50+C60+C75</f>
        <v>1756.7000000000003</v>
      </c>
      <c r="D82" s="4">
        <f t="shared" si="11"/>
        <v>1756.7000000000003</v>
      </c>
      <c r="E82" s="4">
        <f t="shared" si="11"/>
        <v>1009.0999999999999</v>
      </c>
      <c r="F82" s="4">
        <f t="shared" si="11"/>
        <v>0</v>
      </c>
      <c r="G82" s="4">
        <f t="shared" si="11"/>
        <v>0</v>
      </c>
      <c r="H82" s="4">
        <f t="shared" si="11"/>
        <v>0</v>
      </c>
      <c r="I82" s="4">
        <f t="shared" si="11"/>
        <v>0</v>
      </c>
      <c r="J82" s="15">
        <f t="shared" si="7"/>
        <v>0.5744293277167415</v>
      </c>
      <c r="K82" s="16">
        <f t="shared" si="8"/>
        <v>0.5744293277167415</v>
      </c>
    </row>
    <row r="83" spans="1:11" ht="12.75">
      <c r="A83" s="60" t="s">
        <v>46</v>
      </c>
      <c r="B83" s="57"/>
      <c r="C83" s="4">
        <f aca="true" t="shared" si="12" ref="C83:F85">C11+C21+C31+C41+C51+C61</f>
        <v>4426</v>
      </c>
      <c r="D83" s="4">
        <f t="shared" si="12"/>
        <v>4426</v>
      </c>
      <c r="E83" s="4">
        <f t="shared" si="12"/>
        <v>2968.2</v>
      </c>
      <c r="F83" s="4">
        <f t="shared" si="12"/>
        <v>0</v>
      </c>
      <c r="G83" s="30">
        <f>E83/C83</f>
        <v>0.6706281066425666</v>
      </c>
      <c r="H83" s="5" t="e">
        <f>E83/#REF!</f>
        <v>#REF!</v>
      </c>
      <c r="I83" s="5" t="e">
        <f>E83/#REF!</f>
        <v>#REF!</v>
      </c>
      <c r="J83" s="15">
        <f t="shared" si="7"/>
        <v>0.6706281066425666</v>
      </c>
      <c r="K83" s="16">
        <f t="shared" si="8"/>
        <v>0.6706281066425666</v>
      </c>
    </row>
    <row r="84" spans="1:11" ht="12.75">
      <c r="A84" s="60" t="s">
        <v>47</v>
      </c>
      <c r="B84" s="57"/>
      <c r="C84" s="4">
        <f t="shared" si="12"/>
        <v>2235.8</v>
      </c>
      <c r="D84" s="4">
        <f t="shared" si="12"/>
        <v>2235.8</v>
      </c>
      <c r="E84" s="4">
        <f t="shared" si="12"/>
        <v>1410.3</v>
      </c>
      <c r="F84" s="4">
        <f t="shared" si="12"/>
        <v>0</v>
      </c>
      <c r="G84" s="30">
        <f>E84/C84</f>
        <v>0.6307809285267018</v>
      </c>
      <c r="H84" s="5" t="e">
        <f>E84/#REF!</f>
        <v>#REF!</v>
      </c>
      <c r="I84" s="5" t="e">
        <f>E84/#REF!</f>
        <v>#REF!</v>
      </c>
      <c r="J84" s="15">
        <f t="shared" si="7"/>
        <v>0.6307809285267018</v>
      </c>
      <c r="K84" s="16">
        <f t="shared" si="8"/>
        <v>0.6307809285267018</v>
      </c>
    </row>
    <row r="85" spans="1:11" ht="12.75">
      <c r="A85" s="60" t="s">
        <v>48</v>
      </c>
      <c r="B85" s="57"/>
      <c r="C85" s="4">
        <f t="shared" si="12"/>
        <v>3177.5</v>
      </c>
      <c r="D85" s="4">
        <f t="shared" si="12"/>
        <v>3177.5</v>
      </c>
      <c r="E85" s="4">
        <f t="shared" si="12"/>
        <v>2065.2</v>
      </c>
      <c r="F85" s="4">
        <f t="shared" si="12"/>
        <v>0</v>
      </c>
      <c r="G85" s="30">
        <f>E85/C85</f>
        <v>0.6499449252557041</v>
      </c>
      <c r="H85" s="5" t="e">
        <f>E85/#REF!</f>
        <v>#REF!</v>
      </c>
      <c r="I85" s="5" t="e">
        <f>E85/#REF!</f>
        <v>#REF!</v>
      </c>
      <c r="J85" s="15">
        <f t="shared" si="7"/>
        <v>0.6499449252557041</v>
      </c>
      <c r="K85" s="16">
        <f t="shared" si="8"/>
        <v>0.6499449252557041</v>
      </c>
    </row>
    <row r="86" spans="1:11" ht="12.75">
      <c r="A86" s="60" t="s">
        <v>49</v>
      </c>
      <c r="B86" s="57"/>
      <c r="C86" s="4">
        <f>C14+C24+C34+C44+C54+C64+C67+C71+C73</f>
        <v>26697.3</v>
      </c>
      <c r="D86" s="4">
        <f>D14+D24+D34+D44+D54+D64+D67+D71+D73</f>
        <v>26697.3</v>
      </c>
      <c r="E86" s="4">
        <f>E14+E24+E34+E44+E54+E64+E67+E71+E73+E69</f>
        <v>18744.1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 t="shared" si="7"/>
        <v>0.702097215823323</v>
      </c>
      <c r="K86" s="16">
        <f t="shared" si="8"/>
        <v>0.702097215823323</v>
      </c>
    </row>
    <row r="87" spans="1:11" ht="63">
      <c r="A87" s="19" t="s">
        <v>99</v>
      </c>
      <c r="B87" s="1" t="s">
        <v>52</v>
      </c>
      <c r="C87" s="4">
        <f>C88+C89+C90+C91+C92+C93+C94+C95+C96</f>
        <v>30057.2</v>
      </c>
      <c r="D87" s="4">
        <f>D88+D89+D90+D91+D92+D93+D94+D95+D96</f>
        <v>30057.2</v>
      </c>
      <c r="E87" s="4">
        <f>E88+E89+E90+E91+E92+E93+E94+E95+E96</f>
        <v>28554.300000000003</v>
      </c>
      <c r="F87" s="4">
        <f>F88+F89+F90+F91+F92+F93+F94+F95+F96</f>
        <v>0</v>
      </c>
      <c r="G87" s="5">
        <f>E87/C87</f>
        <v>0.9499986692040511</v>
      </c>
      <c r="H87" s="16" t="e">
        <f>E87/#REF!</f>
        <v>#REF!</v>
      </c>
      <c r="I87" s="16" t="e">
        <f>E87/#REF!</f>
        <v>#REF!</v>
      </c>
      <c r="J87" s="15">
        <f t="shared" si="7"/>
        <v>0.9499986692040511</v>
      </c>
      <c r="K87" s="16">
        <f t="shared" si="8"/>
        <v>0.9499986692040511</v>
      </c>
    </row>
    <row r="88" spans="1:11" ht="13.5" customHeight="1">
      <c r="A88" s="60" t="s">
        <v>41</v>
      </c>
      <c r="B88" s="57"/>
      <c r="C88" s="6">
        <v>4916.6</v>
      </c>
      <c r="D88" s="6">
        <v>4916.6</v>
      </c>
      <c r="E88" s="6">
        <v>4670.8</v>
      </c>
      <c r="F88" s="6"/>
      <c r="G88" s="63"/>
      <c r="H88" s="64"/>
      <c r="I88" s="64"/>
      <c r="J88" s="64">
        <f t="shared" si="7"/>
        <v>0.9500061017776512</v>
      </c>
      <c r="K88" s="64">
        <f t="shared" si="8"/>
        <v>0.9500061017776512</v>
      </c>
    </row>
    <row r="89" spans="1:11" ht="15" customHeight="1">
      <c r="A89" s="60" t="s">
        <v>42</v>
      </c>
      <c r="B89" s="57"/>
      <c r="C89" s="6">
        <v>2987</v>
      </c>
      <c r="D89" s="6">
        <v>2987</v>
      </c>
      <c r="E89" s="6">
        <v>2837.7</v>
      </c>
      <c r="F89" s="6"/>
      <c r="G89" s="63"/>
      <c r="H89" s="64"/>
      <c r="I89" s="64"/>
      <c r="J89" s="64">
        <f t="shared" si="7"/>
        <v>0.9500167392032138</v>
      </c>
      <c r="K89" s="64">
        <f t="shared" si="8"/>
        <v>0.9500167392032138</v>
      </c>
    </row>
    <row r="90" spans="1:11" ht="12.75">
      <c r="A90" s="60" t="s">
        <v>43</v>
      </c>
      <c r="B90" s="57"/>
      <c r="C90" s="6">
        <v>4105.9</v>
      </c>
      <c r="D90" s="6">
        <v>4105.9</v>
      </c>
      <c r="E90" s="6">
        <v>3900.6</v>
      </c>
      <c r="F90" s="6"/>
      <c r="G90" s="63"/>
      <c r="H90" s="64"/>
      <c r="I90" s="64"/>
      <c r="J90" s="64">
        <f t="shared" si="7"/>
        <v>0.949998782240191</v>
      </c>
      <c r="K90" s="64">
        <f t="shared" si="8"/>
        <v>0.949998782240191</v>
      </c>
    </row>
    <row r="91" spans="1:11" ht="12.75">
      <c r="A91" s="60" t="s">
        <v>44</v>
      </c>
      <c r="B91" s="57"/>
      <c r="C91" s="6">
        <v>2332.6</v>
      </c>
      <c r="D91" s="6">
        <v>2332.6</v>
      </c>
      <c r="E91" s="6">
        <v>2216</v>
      </c>
      <c r="F91" s="6"/>
      <c r="G91" s="63"/>
      <c r="H91" s="64"/>
      <c r="I91" s="64"/>
      <c r="J91" s="64">
        <f t="shared" si="7"/>
        <v>0.9500128611849439</v>
      </c>
      <c r="K91" s="64">
        <f t="shared" si="8"/>
        <v>0.9500128611849439</v>
      </c>
    </row>
    <row r="92" spans="1:11" ht="12.75">
      <c r="A92" s="60" t="s">
        <v>45</v>
      </c>
      <c r="B92" s="57"/>
      <c r="C92" s="6">
        <v>3319.8</v>
      </c>
      <c r="D92" s="6">
        <v>3319.8</v>
      </c>
      <c r="E92" s="6">
        <v>3153.8</v>
      </c>
      <c r="F92" s="6"/>
      <c r="G92" s="63"/>
      <c r="H92" s="64"/>
      <c r="I92" s="64"/>
      <c r="J92" s="64">
        <f t="shared" si="7"/>
        <v>0.9499969877703476</v>
      </c>
      <c r="K92" s="64">
        <f t="shared" si="8"/>
        <v>0.9499969877703476</v>
      </c>
    </row>
    <row r="93" spans="1:249" s="9" customFormat="1" ht="15" customHeight="1">
      <c r="A93" s="60" t="s">
        <v>46</v>
      </c>
      <c r="B93" s="57"/>
      <c r="C93" s="6">
        <v>3677.2</v>
      </c>
      <c r="D93" s="6">
        <v>3677.2</v>
      </c>
      <c r="E93" s="6">
        <v>3493.3</v>
      </c>
      <c r="F93" s="6"/>
      <c r="G93" s="63"/>
      <c r="H93" s="64"/>
      <c r="I93" s="64"/>
      <c r="J93" s="64">
        <f t="shared" si="7"/>
        <v>0.9499891221581639</v>
      </c>
      <c r="K93" s="64">
        <f t="shared" si="8"/>
        <v>0.9499891221581639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</row>
    <row r="94" spans="1:249" s="9" customFormat="1" ht="12.75">
      <c r="A94" s="60" t="s">
        <v>47</v>
      </c>
      <c r="B94" s="57"/>
      <c r="C94" s="6">
        <v>3745.7</v>
      </c>
      <c r="D94" s="6">
        <v>3745.7</v>
      </c>
      <c r="E94" s="6">
        <v>3558.4</v>
      </c>
      <c r="F94" s="6"/>
      <c r="G94" s="63"/>
      <c r="H94" s="64"/>
      <c r="I94" s="64"/>
      <c r="J94" s="64">
        <f t="shared" si="7"/>
        <v>0.949995995408068</v>
      </c>
      <c r="K94" s="64">
        <f t="shared" si="8"/>
        <v>0.949995995408068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</row>
    <row r="95" spans="1:249" s="9" customFormat="1" ht="12.75">
      <c r="A95" s="60" t="s">
        <v>48</v>
      </c>
      <c r="B95" s="57"/>
      <c r="C95" s="6">
        <v>4250.8</v>
      </c>
      <c r="D95" s="6">
        <v>4250.8</v>
      </c>
      <c r="E95" s="6">
        <v>4038.3</v>
      </c>
      <c r="F95" s="6"/>
      <c r="G95" s="63"/>
      <c r="H95" s="64"/>
      <c r="I95" s="64"/>
      <c r="J95" s="64">
        <f t="shared" si="7"/>
        <v>0.950009409993413</v>
      </c>
      <c r="K95" s="64">
        <f t="shared" si="8"/>
        <v>0.950009409993413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</row>
    <row r="96" spans="1:249" s="9" customFormat="1" ht="12.75">
      <c r="A96" s="74" t="s">
        <v>49</v>
      </c>
      <c r="B96" s="57"/>
      <c r="C96" s="6">
        <v>721.6</v>
      </c>
      <c r="D96" s="6">
        <v>721.6</v>
      </c>
      <c r="E96" s="6">
        <v>685.4</v>
      </c>
      <c r="F96" s="62"/>
      <c r="G96" s="63"/>
      <c r="H96" s="64"/>
      <c r="I96" s="64"/>
      <c r="J96" s="64">
        <f t="shared" si="7"/>
        <v>0.9498337028824833</v>
      </c>
      <c r="K96" s="64">
        <f t="shared" si="8"/>
        <v>0.9498337028824833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</row>
    <row r="97" spans="1:249" s="9" customFormat="1" ht="110.25">
      <c r="A97" s="19" t="s">
        <v>100</v>
      </c>
      <c r="B97" s="1" t="s">
        <v>53</v>
      </c>
      <c r="C97" s="4">
        <f>C98+C99+C100+C101+C102+C103+C104+C105+C106</f>
        <v>1052.5</v>
      </c>
      <c r="D97" s="4">
        <f>D98+D99+D100+D101+D102+D103+D104+D105+D106</f>
        <v>1173.5</v>
      </c>
      <c r="E97" s="4">
        <f>E98+E99+E100+E101+E102+E103+E104+E105+E106</f>
        <v>1173.5</v>
      </c>
      <c r="F97" s="4">
        <f>F98+F99+F100+F101+F102+F103+F104+F105+F106</f>
        <v>0</v>
      </c>
      <c r="G97" s="5">
        <f>E97/C97</f>
        <v>1.1149643705463184</v>
      </c>
      <c r="H97" s="5" t="e">
        <f>E97/#REF!</f>
        <v>#REF!</v>
      </c>
      <c r="I97" s="5" t="e">
        <f>E97/#REF!</f>
        <v>#REF!</v>
      </c>
      <c r="J97" s="15">
        <f t="shared" si="7"/>
        <v>1.1149643705463184</v>
      </c>
      <c r="K97" s="16">
        <f t="shared" si="8"/>
        <v>1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</row>
    <row r="98" spans="1:249" s="9" customFormat="1" ht="12.75" customHeight="1">
      <c r="A98" s="60" t="s">
        <v>41</v>
      </c>
      <c r="B98" s="57"/>
      <c r="C98" s="6">
        <v>81</v>
      </c>
      <c r="D98" s="6">
        <v>90.3</v>
      </c>
      <c r="E98" s="6">
        <v>90.3</v>
      </c>
      <c r="F98" s="62"/>
      <c r="G98" s="63"/>
      <c r="H98" s="63"/>
      <c r="I98" s="63"/>
      <c r="J98" s="64">
        <f t="shared" si="7"/>
        <v>1.1148148148148147</v>
      </c>
      <c r="K98" s="64">
        <f t="shared" si="8"/>
        <v>1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</row>
    <row r="99" spans="1:249" s="9" customFormat="1" ht="13.5" customHeight="1">
      <c r="A99" s="60" t="s">
        <v>42</v>
      </c>
      <c r="B99" s="57"/>
      <c r="C99" s="6">
        <v>81</v>
      </c>
      <c r="D99" s="6">
        <v>90.3</v>
      </c>
      <c r="E99" s="6">
        <v>90.3</v>
      </c>
      <c r="F99" s="62"/>
      <c r="G99" s="63"/>
      <c r="H99" s="63"/>
      <c r="I99" s="63"/>
      <c r="J99" s="64">
        <f t="shared" si="7"/>
        <v>1.1148148148148147</v>
      </c>
      <c r="K99" s="64">
        <f t="shared" si="8"/>
        <v>1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249" s="9" customFormat="1" ht="12.75">
      <c r="A100" s="60" t="s">
        <v>43</v>
      </c>
      <c r="B100" s="57"/>
      <c r="C100" s="6">
        <v>81</v>
      </c>
      <c r="D100" s="6">
        <v>90.3</v>
      </c>
      <c r="E100" s="6">
        <v>90.3</v>
      </c>
      <c r="F100" s="62"/>
      <c r="G100" s="63"/>
      <c r="H100" s="63"/>
      <c r="I100" s="63"/>
      <c r="J100" s="64">
        <f t="shared" si="7"/>
        <v>1.1148148148148147</v>
      </c>
      <c r="K100" s="64">
        <f t="shared" si="8"/>
        <v>1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</row>
    <row r="101" spans="1:249" s="9" customFormat="1" ht="12.75">
      <c r="A101" s="60" t="s">
        <v>44</v>
      </c>
      <c r="B101" s="57"/>
      <c r="C101" s="6">
        <v>81</v>
      </c>
      <c r="D101" s="6">
        <v>90.3</v>
      </c>
      <c r="E101" s="6">
        <v>90.3</v>
      </c>
      <c r="F101" s="62"/>
      <c r="G101" s="63"/>
      <c r="H101" s="63"/>
      <c r="I101" s="63"/>
      <c r="J101" s="64">
        <f t="shared" si="7"/>
        <v>1.1148148148148147</v>
      </c>
      <c r="K101" s="64">
        <f t="shared" si="8"/>
        <v>1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>
      <c r="A102" s="60" t="s">
        <v>45</v>
      </c>
      <c r="B102" s="57"/>
      <c r="C102" s="6">
        <v>81</v>
      </c>
      <c r="D102" s="6">
        <v>90.3</v>
      </c>
      <c r="E102" s="6">
        <v>90.3</v>
      </c>
      <c r="F102" s="62"/>
      <c r="G102" s="63"/>
      <c r="H102" s="63"/>
      <c r="I102" s="63"/>
      <c r="J102" s="64">
        <f t="shared" si="7"/>
        <v>1.1148148148148147</v>
      </c>
      <c r="K102" s="64">
        <f t="shared" si="8"/>
        <v>1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12.75">
      <c r="A103" s="60" t="s">
        <v>46</v>
      </c>
      <c r="B103" s="57"/>
      <c r="C103" s="6">
        <v>81</v>
      </c>
      <c r="D103" s="6">
        <v>90.3</v>
      </c>
      <c r="E103" s="6">
        <v>90.3</v>
      </c>
      <c r="F103" s="62"/>
      <c r="G103" s="63"/>
      <c r="H103" s="63"/>
      <c r="I103" s="63"/>
      <c r="J103" s="64">
        <f t="shared" si="7"/>
        <v>1.1148148148148147</v>
      </c>
      <c r="K103" s="64">
        <f t="shared" si="8"/>
        <v>1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>
      <c r="A104" s="60" t="s">
        <v>47</v>
      </c>
      <c r="B104" s="57"/>
      <c r="C104" s="6">
        <v>81</v>
      </c>
      <c r="D104" s="6">
        <v>90.3</v>
      </c>
      <c r="E104" s="6">
        <v>90.3</v>
      </c>
      <c r="F104" s="62"/>
      <c r="G104" s="63"/>
      <c r="H104" s="63"/>
      <c r="I104" s="63"/>
      <c r="J104" s="64">
        <f t="shared" si="7"/>
        <v>1.1148148148148147</v>
      </c>
      <c r="K104" s="64">
        <f t="shared" si="8"/>
        <v>1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11" s="9" customFormat="1" ht="12.75">
      <c r="A105" s="60" t="s">
        <v>48</v>
      </c>
      <c r="B105" s="57"/>
      <c r="C105" s="6">
        <v>81</v>
      </c>
      <c r="D105" s="6">
        <v>90.3</v>
      </c>
      <c r="E105" s="6">
        <v>90.3</v>
      </c>
      <c r="F105" s="62"/>
      <c r="G105" s="63"/>
      <c r="H105" s="63"/>
      <c r="I105" s="63"/>
      <c r="J105" s="64">
        <f t="shared" si="7"/>
        <v>1.1148148148148147</v>
      </c>
      <c r="K105" s="64">
        <f t="shared" si="8"/>
        <v>1</v>
      </c>
    </row>
    <row r="106" spans="1:11" s="9" customFormat="1" ht="12.75">
      <c r="A106" s="60" t="s">
        <v>49</v>
      </c>
      <c r="B106" s="57"/>
      <c r="C106" s="29">
        <v>404.5</v>
      </c>
      <c r="D106" s="29">
        <v>451.1</v>
      </c>
      <c r="E106" s="29">
        <v>451.1</v>
      </c>
      <c r="F106" s="62"/>
      <c r="G106" s="63"/>
      <c r="H106" s="5"/>
      <c r="I106" s="5"/>
      <c r="J106" s="64">
        <f t="shared" si="7"/>
        <v>1.1152039555006181</v>
      </c>
      <c r="K106" s="64">
        <f t="shared" si="8"/>
        <v>1</v>
      </c>
    </row>
    <row r="107" spans="1:11" s="9" customFormat="1" ht="26.25">
      <c r="A107" s="19" t="s">
        <v>101</v>
      </c>
      <c r="B107" s="27" t="s">
        <v>76</v>
      </c>
      <c r="C107" s="4">
        <f>C108+C109+C110+C111+C112+C113+C114+C115+C116</f>
        <v>2890</v>
      </c>
      <c r="D107" s="4">
        <f>D108+D109+D110+D111+D112+D113+D114+D115+D116</f>
        <v>25040.4</v>
      </c>
      <c r="E107" s="4">
        <f>E108+E109+E110+E111+E112+E113+E114+E115+E116</f>
        <v>22703.2</v>
      </c>
      <c r="F107" s="12">
        <f>F108+F109+F110+F111+F112+F113+F114+F115+F116</f>
        <v>0</v>
      </c>
      <c r="G107" s="5">
        <f>E107/C107</f>
        <v>7.855778546712803</v>
      </c>
      <c r="H107" s="16"/>
      <c r="I107" s="16"/>
      <c r="J107" s="15" t="s">
        <v>14</v>
      </c>
      <c r="K107" s="16">
        <f t="shared" si="8"/>
        <v>0.9066628328620948</v>
      </c>
    </row>
    <row r="108" spans="1:11" s="9" customFormat="1" ht="12.75">
      <c r="A108" s="60" t="s">
        <v>41</v>
      </c>
      <c r="B108" s="66"/>
      <c r="C108" s="66"/>
      <c r="D108" s="67">
        <v>1119.6</v>
      </c>
      <c r="E108" s="6">
        <v>1119.6</v>
      </c>
      <c r="F108" s="65"/>
      <c r="G108" s="63"/>
      <c r="H108" s="5"/>
      <c r="I108" s="5"/>
      <c r="J108" s="64"/>
      <c r="K108" s="64">
        <f t="shared" si="8"/>
        <v>1</v>
      </c>
    </row>
    <row r="109" spans="1:11" s="9" customFormat="1" ht="12.75">
      <c r="A109" s="60" t="s">
        <v>42</v>
      </c>
      <c r="B109" s="66"/>
      <c r="C109" s="66">
        <v>160.7</v>
      </c>
      <c r="D109" s="67">
        <v>1153</v>
      </c>
      <c r="E109" s="6">
        <v>1152</v>
      </c>
      <c r="F109" s="65"/>
      <c r="G109" s="63"/>
      <c r="H109" s="5"/>
      <c r="I109" s="5"/>
      <c r="J109" s="64" t="s">
        <v>14</v>
      </c>
      <c r="K109" s="64">
        <f t="shared" si="8"/>
        <v>0.9991326973113617</v>
      </c>
    </row>
    <row r="110" spans="1:11" s="9" customFormat="1" ht="12.75">
      <c r="A110" s="60" t="s">
        <v>43</v>
      </c>
      <c r="B110" s="66"/>
      <c r="C110" s="67"/>
      <c r="D110" s="67">
        <v>1418.9</v>
      </c>
      <c r="E110" s="6">
        <v>1418.9</v>
      </c>
      <c r="F110" s="65"/>
      <c r="G110" s="63"/>
      <c r="H110" s="5"/>
      <c r="I110" s="5"/>
      <c r="J110" s="64"/>
      <c r="K110" s="64">
        <f t="shared" si="8"/>
        <v>1</v>
      </c>
    </row>
    <row r="111" spans="1:11" s="9" customFormat="1" ht="12.75">
      <c r="A111" s="60" t="s">
        <v>44</v>
      </c>
      <c r="B111" s="66"/>
      <c r="C111" s="66"/>
      <c r="D111" s="67">
        <v>835.9</v>
      </c>
      <c r="E111" s="6">
        <v>711.8</v>
      </c>
      <c r="F111" s="65"/>
      <c r="G111" s="63"/>
      <c r="H111" s="5"/>
      <c r="I111" s="5"/>
      <c r="J111" s="64"/>
      <c r="K111" s="64">
        <f t="shared" si="8"/>
        <v>0.8515372652231128</v>
      </c>
    </row>
    <row r="112" spans="1:11" s="9" customFormat="1" ht="12.75">
      <c r="A112" s="60" t="s">
        <v>45</v>
      </c>
      <c r="B112" s="66"/>
      <c r="C112" s="66">
        <v>1091.3</v>
      </c>
      <c r="D112" s="67">
        <v>1598.6</v>
      </c>
      <c r="E112" s="6">
        <v>1052.9</v>
      </c>
      <c r="F112" s="65"/>
      <c r="G112" s="63"/>
      <c r="H112" s="30"/>
      <c r="I112" s="30"/>
      <c r="J112" s="64">
        <f>E112/C112</f>
        <v>0.9648126088151747</v>
      </c>
      <c r="K112" s="64">
        <f t="shared" si="8"/>
        <v>0.6586388089578382</v>
      </c>
    </row>
    <row r="113" spans="1:11" s="9" customFormat="1" ht="12.75">
      <c r="A113" s="60" t="s">
        <v>46</v>
      </c>
      <c r="B113" s="66"/>
      <c r="C113" s="66">
        <v>1076.3</v>
      </c>
      <c r="D113" s="67">
        <v>1938</v>
      </c>
      <c r="E113" s="6">
        <v>1938.3</v>
      </c>
      <c r="F113" s="65"/>
      <c r="G113" s="63"/>
      <c r="H113" s="5"/>
      <c r="I113" s="5"/>
      <c r="J113" s="64">
        <f>E113/C113</f>
        <v>1.8008919446251046</v>
      </c>
      <c r="K113" s="64">
        <f t="shared" si="8"/>
        <v>1.00015479876161</v>
      </c>
    </row>
    <row r="114" spans="1:11" s="9" customFormat="1" ht="12.75">
      <c r="A114" s="60" t="s">
        <v>47</v>
      </c>
      <c r="B114" s="66"/>
      <c r="C114" s="66"/>
      <c r="D114" s="67">
        <v>214.4</v>
      </c>
      <c r="E114" s="6">
        <v>214.5</v>
      </c>
      <c r="F114" s="65"/>
      <c r="G114" s="63"/>
      <c r="H114" s="5"/>
      <c r="I114" s="5"/>
      <c r="J114" s="64"/>
      <c r="K114" s="64">
        <f t="shared" si="8"/>
        <v>1.0004664179104477</v>
      </c>
    </row>
    <row r="115" spans="1:11" s="9" customFormat="1" ht="12.75">
      <c r="A115" s="60" t="s">
        <v>48</v>
      </c>
      <c r="B115" s="66"/>
      <c r="C115" s="66">
        <v>561.7</v>
      </c>
      <c r="D115" s="67">
        <v>2031.4</v>
      </c>
      <c r="E115" s="6">
        <v>2024.9</v>
      </c>
      <c r="F115" s="65"/>
      <c r="G115" s="63"/>
      <c r="H115" s="5"/>
      <c r="I115" s="5"/>
      <c r="J115" s="64" t="s">
        <v>14</v>
      </c>
      <c r="K115" s="64">
        <f t="shared" si="8"/>
        <v>0.9968002362902432</v>
      </c>
    </row>
    <row r="116" spans="1:11" s="9" customFormat="1" ht="12.75">
      <c r="A116" s="60" t="s">
        <v>49</v>
      </c>
      <c r="B116" s="66"/>
      <c r="C116" s="66"/>
      <c r="D116" s="67">
        <v>14730.6</v>
      </c>
      <c r="E116" s="6">
        <v>13070.3</v>
      </c>
      <c r="F116" s="62"/>
      <c r="G116" s="63"/>
      <c r="H116" s="5"/>
      <c r="I116" s="5"/>
      <c r="J116" s="64"/>
      <c r="K116" s="64">
        <f t="shared" si="8"/>
        <v>0.8872890445738801</v>
      </c>
    </row>
    <row r="117" spans="1:11" s="9" customFormat="1" ht="26.25">
      <c r="A117" s="19" t="s">
        <v>116</v>
      </c>
      <c r="B117" s="27" t="s">
        <v>117</v>
      </c>
      <c r="C117" s="91">
        <f>C118+C119+C120+C121+C122+C123+C124+C125+C126</f>
        <v>0</v>
      </c>
      <c r="D117" s="91">
        <f aca="true" t="shared" si="13" ref="D117:I117">D118+D119+D120+D121+D122+D123+D124+D125+D126</f>
        <v>28.2</v>
      </c>
      <c r="E117" s="93">
        <f t="shared" si="13"/>
        <v>89</v>
      </c>
      <c r="F117" s="91">
        <f t="shared" si="13"/>
        <v>0</v>
      </c>
      <c r="G117" s="91">
        <f t="shared" si="13"/>
        <v>0</v>
      </c>
      <c r="H117" s="91">
        <f t="shared" si="13"/>
        <v>0</v>
      </c>
      <c r="I117" s="91">
        <f t="shared" si="13"/>
        <v>0</v>
      </c>
      <c r="J117" s="15"/>
      <c r="K117" s="15"/>
    </row>
    <row r="118" spans="1:11" s="9" customFormat="1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</row>
    <row r="119" spans="1:249" ht="12.75">
      <c r="A119" s="60" t="s">
        <v>42</v>
      </c>
      <c r="B119" s="66"/>
      <c r="C119" s="66"/>
      <c r="D119" s="67"/>
      <c r="E119" s="6">
        <v>16.7</v>
      </c>
      <c r="F119" s="62"/>
      <c r="G119" s="63"/>
      <c r="H119" s="5"/>
      <c r="I119" s="5"/>
      <c r="J119" s="64"/>
      <c r="K119" s="64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0" t="s">
        <v>44</v>
      </c>
      <c r="B121" s="66"/>
      <c r="C121" s="66"/>
      <c r="D121" s="67"/>
      <c r="E121" s="6"/>
      <c r="F121" s="62"/>
      <c r="G121" s="63"/>
      <c r="H121" s="5"/>
      <c r="I121" s="5"/>
      <c r="J121" s="64"/>
      <c r="K121" s="64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0" t="s">
        <v>46</v>
      </c>
      <c r="B123" s="66"/>
      <c r="C123" s="66"/>
      <c r="D123" s="67"/>
      <c r="E123" s="6">
        <v>44.1</v>
      </c>
      <c r="F123" s="62"/>
      <c r="G123" s="63"/>
      <c r="H123" s="5"/>
      <c r="I123" s="5"/>
      <c r="J123" s="64"/>
      <c r="K123" s="64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0" t="s">
        <v>47</v>
      </c>
      <c r="B124" s="66"/>
      <c r="C124" s="66"/>
      <c r="D124" s="67"/>
      <c r="E124" s="6"/>
      <c r="F124" s="62"/>
      <c r="G124" s="63"/>
      <c r="H124" s="5"/>
      <c r="I124" s="5"/>
      <c r="J124" s="64"/>
      <c r="K124" s="64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0" t="s">
        <v>48</v>
      </c>
      <c r="B125" s="66"/>
      <c r="C125" s="66"/>
      <c r="D125" s="67">
        <v>28.2</v>
      </c>
      <c r="E125" s="6">
        <v>28.2</v>
      </c>
      <c r="F125" s="62"/>
      <c r="G125" s="63"/>
      <c r="H125" s="5"/>
      <c r="I125" s="5"/>
      <c r="J125" s="64"/>
      <c r="K125" s="64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0" t="s">
        <v>49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110" t="s">
        <v>54</v>
      </c>
      <c r="B127" s="111"/>
      <c r="C127" s="12">
        <f>C128+C129+C130+C131+C132+C133+C134+C135+C136</f>
        <v>33999.700000000004</v>
      </c>
      <c r="D127" s="12">
        <f>D128+D129+D130+D131+D132+D133+D134+D135+D136</f>
        <v>56299.3</v>
      </c>
      <c r="E127" s="4">
        <f>E128+E129+E130+E131+E132+E133+E134+E135+E136</f>
        <v>52520</v>
      </c>
      <c r="F127" s="12">
        <f>F128+F129+F130+F131+F132+F133+F134+F135+F136</f>
        <v>0</v>
      </c>
      <c r="G127" s="30">
        <f aca="true" t="shared" si="14" ref="G127:G135">E127/C127</f>
        <v>1.54471951223099</v>
      </c>
      <c r="H127" s="5" t="e">
        <f>E127/#REF!</f>
        <v>#REF!</v>
      </c>
      <c r="I127" s="5" t="e">
        <f>E127/#REF!</f>
        <v>#REF!</v>
      </c>
      <c r="J127" s="15">
        <f aca="true" t="shared" si="15" ref="J127:J135">E127/C127</f>
        <v>1.54471951223099</v>
      </c>
      <c r="K127" s="15">
        <f aca="true" t="shared" si="16" ref="K127:K146">E127/D127</f>
        <v>0.9328712790389934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41</v>
      </c>
      <c r="B128" s="21"/>
      <c r="C128" s="4">
        <f aca="true" t="shared" si="17" ref="C128:C136">C98+C88+C108</f>
        <v>4997.6</v>
      </c>
      <c r="D128" s="4">
        <f aca="true" t="shared" si="18" ref="D128:D136">D98+D88+D108+D118</f>
        <v>6126.5</v>
      </c>
      <c r="E128" s="4">
        <f>E98+E88+E108</f>
        <v>5880.700000000001</v>
      </c>
      <c r="F128" s="4">
        <f>F98+F88+F108</f>
        <v>0</v>
      </c>
      <c r="G128" s="30">
        <f t="shared" si="14"/>
        <v>1.1767048183127902</v>
      </c>
      <c r="H128" s="5" t="e">
        <f>E128/#REF!</f>
        <v>#REF!</v>
      </c>
      <c r="I128" s="5" t="e">
        <f>E128/#REF!</f>
        <v>#REF!</v>
      </c>
      <c r="J128" s="15">
        <f t="shared" si="15"/>
        <v>1.1767048183127902</v>
      </c>
      <c r="K128" s="16">
        <f t="shared" si="16"/>
        <v>0.9598792132538971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42</v>
      </c>
      <c r="B129" s="11"/>
      <c r="C129" s="4">
        <f t="shared" si="17"/>
        <v>3228.7</v>
      </c>
      <c r="D129" s="4">
        <f t="shared" si="18"/>
        <v>4230.3</v>
      </c>
      <c r="E129" s="4">
        <f>E99+E89+E109+E119</f>
        <v>4096.7</v>
      </c>
      <c r="F129" s="4">
        <f aca="true" t="shared" si="19" ref="F129:F136">F99+F89+F109</f>
        <v>0</v>
      </c>
      <c r="G129" s="30">
        <f t="shared" si="14"/>
        <v>1.2688388515501596</v>
      </c>
      <c r="H129" s="5" t="e">
        <f>E129/#REF!</f>
        <v>#REF!</v>
      </c>
      <c r="I129" s="5" t="e">
        <f>E129/#REF!</f>
        <v>#REF!</v>
      </c>
      <c r="J129" s="15">
        <f t="shared" si="15"/>
        <v>1.2688388515501596</v>
      </c>
      <c r="K129" s="16">
        <f t="shared" si="16"/>
        <v>0.9684183154858993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43</v>
      </c>
      <c r="B130" s="11"/>
      <c r="C130" s="4">
        <f t="shared" si="17"/>
        <v>4186.9</v>
      </c>
      <c r="D130" s="4">
        <f t="shared" si="18"/>
        <v>5615.1</v>
      </c>
      <c r="E130" s="4">
        <f>E100+E90+E110</f>
        <v>5409.8</v>
      </c>
      <c r="F130" s="4">
        <f t="shared" si="19"/>
        <v>0</v>
      </c>
      <c r="G130" s="30">
        <f t="shared" si="14"/>
        <v>1.2920776708304476</v>
      </c>
      <c r="H130" s="5" t="e">
        <f>E130/#REF!</f>
        <v>#REF!</v>
      </c>
      <c r="I130" s="5" t="e">
        <f>E130/#REF!</f>
        <v>#REF!</v>
      </c>
      <c r="J130" s="15">
        <f t="shared" si="15"/>
        <v>1.2920776708304476</v>
      </c>
      <c r="K130" s="16">
        <f t="shared" si="16"/>
        <v>0.9634378728784884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 customHeight="1" hidden="1">
      <c r="A131" s="20" t="s">
        <v>44</v>
      </c>
      <c r="B131" s="21"/>
      <c r="C131" s="4">
        <f t="shared" si="17"/>
        <v>2413.6</v>
      </c>
      <c r="D131" s="4">
        <f t="shared" si="18"/>
        <v>3258.8</v>
      </c>
      <c r="E131" s="4">
        <f>E101+E91+E111</f>
        <v>3018.1000000000004</v>
      </c>
      <c r="F131" s="4">
        <f t="shared" si="19"/>
        <v>0</v>
      </c>
      <c r="G131" s="30">
        <f t="shared" si="14"/>
        <v>1.250455750745774</v>
      </c>
      <c r="H131" s="5" t="e">
        <f>E131/#REF!</f>
        <v>#REF!</v>
      </c>
      <c r="I131" s="5" t="e">
        <f>E131/#REF!</f>
        <v>#REF!</v>
      </c>
      <c r="J131" s="15">
        <f t="shared" si="15"/>
        <v>1.250455750745774</v>
      </c>
      <c r="K131" s="16">
        <f t="shared" si="16"/>
        <v>0.9261384558733277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45</v>
      </c>
      <c r="B132" s="11"/>
      <c r="C132" s="4">
        <f t="shared" si="17"/>
        <v>4492.1</v>
      </c>
      <c r="D132" s="4">
        <f t="shared" si="18"/>
        <v>5008.700000000001</v>
      </c>
      <c r="E132" s="4">
        <f>E102+E92+E112</f>
        <v>4297</v>
      </c>
      <c r="F132" s="4">
        <f t="shared" si="19"/>
        <v>0</v>
      </c>
      <c r="G132" s="30">
        <f t="shared" si="14"/>
        <v>0.9565681975022817</v>
      </c>
      <c r="H132" s="5" t="e">
        <f>E132/#REF!</f>
        <v>#REF!</v>
      </c>
      <c r="I132" s="5" t="e">
        <f>E132/#REF!</f>
        <v>#REF!</v>
      </c>
      <c r="J132" s="15">
        <f t="shared" si="15"/>
        <v>0.9565681975022817</v>
      </c>
      <c r="K132" s="16">
        <f t="shared" si="16"/>
        <v>0.8579072413999639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46</v>
      </c>
      <c r="B133" s="11"/>
      <c r="C133" s="4">
        <f t="shared" si="17"/>
        <v>4834.5</v>
      </c>
      <c r="D133" s="4">
        <f t="shared" si="18"/>
        <v>5705.5</v>
      </c>
      <c r="E133" s="4">
        <f>E103+E93+E113+E123</f>
        <v>5566.000000000001</v>
      </c>
      <c r="F133" s="4">
        <f t="shared" si="19"/>
        <v>0</v>
      </c>
      <c r="G133" s="30">
        <f t="shared" si="14"/>
        <v>1.1513083048919228</v>
      </c>
      <c r="H133" s="5" t="e">
        <f>E133/#REF!</f>
        <v>#REF!</v>
      </c>
      <c r="I133" s="5" t="e">
        <f>E133/#REF!</f>
        <v>#REF!</v>
      </c>
      <c r="J133" s="15">
        <f t="shared" si="15"/>
        <v>1.1513083048919228</v>
      </c>
      <c r="K133" s="16">
        <f t="shared" si="16"/>
        <v>0.9755499079835248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47</v>
      </c>
      <c r="B134" s="11"/>
      <c r="C134" s="4">
        <f t="shared" si="17"/>
        <v>3826.7</v>
      </c>
      <c r="D134" s="4">
        <f t="shared" si="18"/>
        <v>4050.4</v>
      </c>
      <c r="E134" s="4">
        <f>E104+E94+E114</f>
        <v>3863.2000000000003</v>
      </c>
      <c r="F134" s="4">
        <f t="shared" si="19"/>
        <v>0</v>
      </c>
      <c r="G134" s="30">
        <f t="shared" si="14"/>
        <v>1.0095382444403795</v>
      </c>
      <c r="H134" s="5" t="e">
        <f>E134/#REF!</f>
        <v>#REF!</v>
      </c>
      <c r="I134" s="5" t="e">
        <f>E134/#REF!</f>
        <v>#REF!</v>
      </c>
      <c r="J134" s="15">
        <f t="shared" si="15"/>
        <v>1.0095382444403795</v>
      </c>
      <c r="K134" s="16">
        <f t="shared" si="16"/>
        <v>0.953782342484693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48</v>
      </c>
      <c r="B135" s="11"/>
      <c r="C135" s="4">
        <f t="shared" si="17"/>
        <v>4893.5</v>
      </c>
      <c r="D135" s="4">
        <f t="shared" si="18"/>
        <v>6400.7</v>
      </c>
      <c r="E135" s="4">
        <f>E105+E95+E115+E125</f>
        <v>6181.7</v>
      </c>
      <c r="F135" s="4">
        <f t="shared" si="19"/>
        <v>0</v>
      </c>
      <c r="G135" s="30">
        <f t="shared" si="14"/>
        <v>1.26324716460611</v>
      </c>
      <c r="H135" s="5" t="e">
        <f>E135/#REF!</f>
        <v>#REF!</v>
      </c>
      <c r="I135" s="5" t="e">
        <f>E135/#REF!</f>
        <v>#REF!</v>
      </c>
      <c r="J135" s="15">
        <f t="shared" si="15"/>
        <v>1.26324716460611</v>
      </c>
      <c r="K135" s="16">
        <f t="shared" si="16"/>
        <v>0.9657849922664709</v>
      </c>
    </row>
    <row r="136" spans="1:11" ht="12.75">
      <c r="A136" s="20" t="s">
        <v>49</v>
      </c>
      <c r="B136" s="11"/>
      <c r="C136" s="4">
        <f t="shared" si="17"/>
        <v>1126.1</v>
      </c>
      <c r="D136" s="4">
        <f t="shared" si="18"/>
        <v>15903.300000000001</v>
      </c>
      <c r="E136" s="4">
        <f>E106+E96+E116</f>
        <v>14206.8</v>
      </c>
      <c r="F136" s="4">
        <f t="shared" si="19"/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 t="s">
        <v>14</v>
      </c>
      <c r="K136" s="16">
        <f t="shared" si="16"/>
        <v>0.8933240270887173</v>
      </c>
    </row>
    <row r="137" spans="1:249" ht="16.5">
      <c r="A137" s="112" t="s">
        <v>35</v>
      </c>
      <c r="B137" s="113"/>
      <c r="C137" s="17">
        <f>C127+C77</f>
        <v>86343.9</v>
      </c>
      <c r="D137" s="17">
        <f>D127+D77</f>
        <v>108643.5</v>
      </c>
      <c r="E137" s="17">
        <f>E127+E77</f>
        <v>86407.4</v>
      </c>
      <c r="F137" s="75">
        <f>F127+F77</f>
        <v>0</v>
      </c>
      <c r="G137" s="18">
        <f aca="true" t="shared" si="20" ref="G137:G146">E137/C137</f>
        <v>1.0007354312232828</v>
      </c>
      <c r="H137" s="18" t="e">
        <f>E137/#REF!</f>
        <v>#REF!</v>
      </c>
      <c r="I137" s="18" t="e">
        <f>E137/#REF!</f>
        <v>#REF!</v>
      </c>
      <c r="J137" s="94">
        <f aca="true" t="shared" si="21" ref="J137:J146">E137/C137</f>
        <v>1.0007354312232828</v>
      </c>
      <c r="K137" s="94">
        <f t="shared" si="16"/>
        <v>0.7953296791800706</v>
      </c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  <c r="GU137" s="95"/>
      <c r="GV137" s="95"/>
      <c r="GW137" s="95"/>
      <c r="GX137" s="95"/>
      <c r="GY137" s="95"/>
      <c r="GZ137" s="95"/>
      <c r="HA137" s="95"/>
      <c r="HB137" s="95"/>
      <c r="HC137" s="95"/>
      <c r="HD137" s="95"/>
      <c r="HE137" s="95"/>
      <c r="HF137" s="95"/>
      <c r="HG137" s="95"/>
      <c r="HH137" s="95"/>
      <c r="HI137" s="95"/>
      <c r="HJ137" s="95"/>
      <c r="HK137" s="95"/>
      <c r="HL137" s="95"/>
      <c r="HM137" s="95"/>
      <c r="HN137" s="95"/>
      <c r="HO137" s="95"/>
      <c r="HP137" s="95"/>
      <c r="HQ137" s="95"/>
      <c r="HR137" s="95"/>
      <c r="HS137" s="95"/>
      <c r="HT137" s="95"/>
      <c r="HU137" s="95"/>
      <c r="HV137" s="95"/>
      <c r="HW137" s="95"/>
      <c r="HX137" s="95"/>
      <c r="HY137" s="95"/>
      <c r="HZ137" s="95"/>
      <c r="IA137" s="95"/>
      <c r="IB137" s="95"/>
      <c r="IC137" s="95"/>
      <c r="ID137" s="95"/>
      <c r="IE137" s="95"/>
      <c r="IF137" s="95"/>
      <c r="IG137" s="95"/>
      <c r="IH137" s="95"/>
      <c r="II137" s="95"/>
      <c r="IJ137" s="95"/>
      <c r="IK137" s="95"/>
      <c r="IL137" s="95"/>
      <c r="IM137" s="95"/>
      <c r="IN137" s="95"/>
      <c r="IO137" s="95"/>
    </row>
    <row r="138" spans="1:11" ht="15.75">
      <c r="A138" s="22" t="s">
        <v>41</v>
      </c>
      <c r="B138" s="23"/>
      <c r="C138" s="24">
        <f aca="true" t="shared" si="22" ref="C138:F146">C78+C128</f>
        <v>8863.5</v>
      </c>
      <c r="D138" s="24">
        <f t="shared" si="22"/>
        <v>9992.4</v>
      </c>
      <c r="E138" s="24">
        <f t="shared" si="22"/>
        <v>8183.900000000001</v>
      </c>
      <c r="F138" s="76">
        <f t="shared" si="22"/>
        <v>0</v>
      </c>
      <c r="G138" s="50">
        <f t="shared" si="20"/>
        <v>0.9233259998871778</v>
      </c>
      <c r="H138" s="50" t="e">
        <f>E138/#REF!</f>
        <v>#REF!</v>
      </c>
      <c r="I138" s="50" t="e">
        <f>E138/#REF!</f>
        <v>#REF!</v>
      </c>
      <c r="J138" s="84">
        <f t="shared" si="21"/>
        <v>0.9233259998871778</v>
      </c>
      <c r="K138" s="51">
        <f t="shared" si="16"/>
        <v>0.8190124494615909</v>
      </c>
    </row>
    <row r="139" spans="1:11" ht="15.75">
      <c r="A139" s="22" t="s">
        <v>42</v>
      </c>
      <c r="B139" s="23"/>
      <c r="C139" s="24">
        <f t="shared" si="22"/>
        <v>4983.6</v>
      </c>
      <c r="D139" s="24">
        <f t="shared" si="22"/>
        <v>5985.200000000001</v>
      </c>
      <c r="E139" s="24">
        <f t="shared" si="22"/>
        <v>5246.299999999999</v>
      </c>
      <c r="F139" s="76">
        <f t="shared" si="22"/>
        <v>0</v>
      </c>
      <c r="G139" s="50">
        <f t="shared" si="20"/>
        <v>1.0527128983064449</v>
      </c>
      <c r="H139" s="50" t="e">
        <f>E139/#REF!</f>
        <v>#REF!</v>
      </c>
      <c r="I139" s="50" t="e">
        <f>E139/#REF!</f>
        <v>#REF!</v>
      </c>
      <c r="J139" s="84">
        <f t="shared" si="21"/>
        <v>1.0527128983064449</v>
      </c>
      <c r="K139" s="51">
        <f t="shared" si="16"/>
        <v>0.8765454788478244</v>
      </c>
    </row>
    <row r="140" spans="1:11" ht="15.75">
      <c r="A140" s="22" t="s">
        <v>43</v>
      </c>
      <c r="B140" s="23"/>
      <c r="C140" s="24">
        <f t="shared" si="22"/>
        <v>8248.4</v>
      </c>
      <c r="D140" s="24">
        <f t="shared" si="22"/>
        <v>9676.6</v>
      </c>
      <c r="E140" s="24">
        <f t="shared" si="22"/>
        <v>7489.6</v>
      </c>
      <c r="F140" s="76">
        <f t="shared" si="22"/>
        <v>0</v>
      </c>
      <c r="G140" s="50">
        <f t="shared" si="20"/>
        <v>0.9080064012414529</v>
      </c>
      <c r="H140" s="50" t="e">
        <f>E140/#REF!</f>
        <v>#REF!</v>
      </c>
      <c r="I140" s="50" t="e">
        <f>E140/#REF!</f>
        <v>#REF!</v>
      </c>
      <c r="J140" s="84">
        <f t="shared" si="21"/>
        <v>0.9080064012414529</v>
      </c>
      <c r="K140" s="51">
        <f t="shared" si="16"/>
        <v>0.7739908645598661</v>
      </c>
    </row>
    <row r="141" spans="1:11" ht="15.75">
      <c r="A141" s="22" t="s">
        <v>44</v>
      </c>
      <c r="B141" s="23"/>
      <c r="C141" s="24">
        <f t="shared" si="22"/>
        <v>6782.200000000001</v>
      </c>
      <c r="D141" s="24">
        <f t="shared" si="22"/>
        <v>7627.400000000001</v>
      </c>
      <c r="E141" s="24">
        <f t="shared" si="22"/>
        <v>5176</v>
      </c>
      <c r="F141" s="76">
        <f t="shared" si="22"/>
        <v>0</v>
      </c>
      <c r="G141" s="50">
        <f t="shared" si="20"/>
        <v>0.763174191265371</v>
      </c>
      <c r="H141" s="50" t="e">
        <f>E141/#REF!</f>
        <v>#REF!</v>
      </c>
      <c r="I141" s="50" t="e">
        <f>E141/#REF!</f>
        <v>#REF!</v>
      </c>
      <c r="J141" s="84">
        <f t="shared" si="21"/>
        <v>0.763174191265371</v>
      </c>
      <c r="K141" s="51">
        <f t="shared" si="16"/>
        <v>0.6786060780868972</v>
      </c>
    </row>
    <row r="142" spans="1:11" ht="15.75">
      <c r="A142" s="22" t="s">
        <v>45</v>
      </c>
      <c r="B142" s="23"/>
      <c r="C142" s="24">
        <f t="shared" si="22"/>
        <v>6248.800000000001</v>
      </c>
      <c r="D142" s="24">
        <f t="shared" si="22"/>
        <v>6765.4000000000015</v>
      </c>
      <c r="E142" s="24">
        <f t="shared" si="22"/>
        <v>5306.1</v>
      </c>
      <c r="F142" s="76">
        <f t="shared" si="22"/>
        <v>0</v>
      </c>
      <c r="G142" s="50">
        <f t="shared" si="20"/>
        <v>0.8491390346946612</v>
      </c>
      <c r="H142" s="50" t="e">
        <f>E142/#REF!</f>
        <v>#REF!</v>
      </c>
      <c r="I142" s="50" t="e">
        <f>E142/#REF!</f>
        <v>#REF!</v>
      </c>
      <c r="J142" s="84">
        <f t="shared" si="21"/>
        <v>0.8491390346946612</v>
      </c>
      <c r="K142" s="51">
        <f t="shared" si="16"/>
        <v>0.7842995240488366</v>
      </c>
    </row>
    <row r="143" spans="1:11" ht="15.75">
      <c r="A143" s="22" t="s">
        <v>46</v>
      </c>
      <c r="B143" s="23"/>
      <c r="C143" s="24">
        <f t="shared" si="22"/>
        <v>9260.5</v>
      </c>
      <c r="D143" s="24">
        <f t="shared" si="22"/>
        <v>10131.5</v>
      </c>
      <c r="E143" s="24">
        <f t="shared" si="22"/>
        <v>8534.2</v>
      </c>
      <c r="F143" s="76">
        <f t="shared" si="22"/>
        <v>0</v>
      </c>
      <c r="G143" s="50">
        <f t="shared" si="20"/>
        <v>0.9215701096053129</v>
      </c>
      <c r="H143" s="50" t="e">
        <f>E143/#REF!</f>
        <v>#REF!</v>
      </c>
      <c r="I143" s="50" t="e">
        <f>E143/#REF!</f>
        <v>#REF!</v>
      </c>
      <c r="J143" s="84">
        <f t="shared" si="21"/>
        <v>0.9215701096053129</v>
      </c>
      <c r="K143" s="51">
        <f t="shared" si="16"/>
        <v>0.8423431870897696</v>
      </c>
    </row>
    <row r="144" spans="1:11" ht="15.75">
      <c r="A144" s="22" t="s">
        <v>47</v>
      </c>
      <c r="B144" s="23"/>
      <c r="C144" s="24">
        <f t="shared" si="22"/>
        <v>6062.5</v>
      </c>
      <c r="D144" s="24">
        <f t="shared" si="22"/>
        <v>6286.200000000001</v>
      </c>
      <c r="E144" s="24">
        <f t="shared" si="22"/>
        <v>5273.5</v>
      </c>
      <c r="F144" s="76">
        <f t="shared" si="22"/>
        <v>0</v>
      </c>
      <c r="G144" s="50">
        <f t="shared" si="20"/>
        <v>0.8698556701030928</v>
      </c>
      <c r="H144" s="50" t="e">
        <f>E144/#REF!</f>
        <v>#REF!</v>
      </c>
      <c r="I144" s="50" t="e">
        <f>E144/#REF!</f>
        <v>#REF!</v>
      </c>
      <c r="J144" s="84">
        <f t="shared" si="21"/>
        <v>0.8698556701030928</v>
      </c>
      <c r="K144" s="51">
        <f t="shared" si="16"/>
        <v>0.8389010849161654</v>
      </c>
    </row>
    <row r="145" spans="1:11" ht="15.75">
      <c r="A145" s="22" t="s">
        <v>48</v>
      </c>
      <c r="B145" s="23"/>
      <c r="C145" s="24">
        <f t="shared" si="22"/>
        <v>8071</v>
      </c>
      <c r="D145" s="24">
        <f t="shared" si="22"/>
        <v>9578.2</v>
      </c>
      <c r="E145" s="24">
        <f t="shared" si="22"/>
        <v>8246.9</v>
      </c>
      <c r="F145" s="76">
        <f t="shared" si="22"/>
        <v>0</v>
      </c>
      <c r="G145" s="50">
        <f t="shared" si="20"/>
        <v>1.0217940775616403</v>
      </c>
      <c r="H145" s="50" t="e">
        <f>E145/#REF!</f>
        <v>#REF!</v>
      </c>
      <c r="I145" s="50" t="e">
        <f>E145/#REF!</f>
        <v>#REF!</v>
      </c>
      <c r="J145" s="84">
        <f t="shared" si="21"/>
        <v>1.0217940775616403</v>
      </c>
      <c r="K145" s="51">
        <f t="shared" si="16"/>
        <v>0.8610072873817627</v>
      </c>
    </row>
    <row r="146" spans="1:11" ht="15.75">
      <c r="A146" s="25" t="s">
        <v>49</v>
      </c>
      <c r="B146" s="23"/>
      <c r="C146" s="24">
        <f t="shared" si="22"/>
        <v>27823.399999999998</v>
      </c>
      <c r="D146" s="24">
        <f t="shared" si="22"/>
        <v>42600.6</v>
      </c>
      <c r="E146" s="24">
        <f t="shared" si="22"/>
        <v>32950.899999999994</v>
      </c>
      <c r="F146" s="24">
        <f t="shared" si="22"/>
        <v>0</v>
      </c>
      <c r="G146" s="50">
        <f t="shared" si="20"/>
        <v>1.1842873264949645</v>
      </c>
      <c r="H146" s="50" t="e">
        <f>E146/#REF!</f>
        <v>#REF!</v>
      </c>
      <c r="I146" s="50" t="e">
        <f>E146/#REF!</f>
        <v>#REF!</v>
      </c>
      <c r="J146" s="84">
        <f t="shared" si="21"/>
        <v>1.1842873264949645</v>
      </c>
      <c r="K146" s="51">
        <f t="shared" si="16"/>
        <v>0.7734844110176851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:F1"/>
    <mergeCell ref="A2:F2"/>
    <mergeCell ref="K3:K4"/>
    <mergeCell ref="E3:E4"/>
    <mergeCell ref="D3:D4"/>
    <mergeCell ref="A3:A4"/>
    <mergeCell ref="B3:B4"/>
    <mergeCell ref="C3:C4"/>
    <mergeCell ref="A127:B127"/>
    <mergeCell ref="A137:B137"/>
    <mergeCell ref="A65:B65"/>
    <mergeCell ref="A76:B76"/>
    <mergeCell ref="A77:B77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2020-11-09T05:54:22Z</dcterms:modified>
  <cp:category/>
  <cp:version/>
  <cp:contentType/>
  <cp:contentStatus/>
</cp:coreProperties>
</file>