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<sst xmlns="http://schemas.openxmlformats.org/spreadsheetml/2006/main" count="349" uniqueCount="123">
  <si>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</si>
  <si>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</si>
  <si>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</si>
  <si>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</si>
  <si>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</si>
  <si>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</si>
  <si>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</si>
  <si>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</si>
  <si>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</si>
  <si>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</si>
  <si>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</si>
  <si>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</si>
  <si>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</si>
  <si>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</si>
  <si>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</si>
  <si>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</si>
  <si>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</si>
  <si>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</si>
  <si>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</si>
  <si>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</si>
  <si>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</si>
  <si>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</si>
  <si>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</si>
  <si>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</si>
  <si>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</si>
  <si>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</si>
  <si>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</si>
  <si>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</si>
  <si>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</si>
  <si>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</si>
  <si>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</si>
  <si>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</si>
  <si>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</si>
  <si>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</si>
  <si>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</si>
  <si>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</si>
  <si>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</si>
  <si>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</si>
  <si>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</si>
  <si>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</si>
  <si>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</si>
  <si>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</si>
  <si>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</si>
  <si>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</si>
  <si>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</si>
  <si>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</si>
  <si>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</si>
  <si>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</si>
  <si>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</si>
  <si>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</si>
  <si>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</si>
  <si>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</si>
  <si>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</si>
  <si>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</si>
  <si>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</si>
  <si>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</si>
  <si>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</si>
  <si>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</si>
  <si>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</si>
  <si>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</si>
  <si>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</si>
  <si>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</si>
  <si>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</si>
  <si>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</si>
  <si>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</si>
  <si>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</si>
  <si>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</si>
  <si>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</si>
  <si>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</si>
  <si>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</si>
  <si>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</si>
  <si>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</si>
  <si>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</si>
  <si>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</si>
  <si>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</si>
  <si>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</si>
  <si>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</si>
  <si>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</si>
  <si>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</si>
  <si>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</si>
  <si>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</si>
  <si>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</si>
  <si>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</si>
  <si>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</si>
  <si>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</si>
  <si>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</si>
  <si>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</si>
  <si>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</si>
  <si>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</si>
  <si>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</si>
  <si>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</si>
  <si>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</si>
  <si>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</si>
  <si>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</si>
  <si>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</si>
  <si>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</si>
  <si>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</si>
  <si>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</si>
  <si>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</si>
  <si>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</si>
  <si>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</si>
  <si>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</si>
  <si>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</si>
  <si>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</si>
  <si>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</si>
  <si>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</si>
  <si>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2 04 05020 10 0000 180</t>
  </si>
  <si>
    <t>Безвозмездные поступления от негосударственных организаций</t>
  </si>
  <si>
    <t>план МФ на 2022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</si>
  <si>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2022 год</t>
    </r>
  </si>
  <si>
    <t>366 111 05 325 05 0000 120</t>
  </si>
  <si>
    <t>Плата по соглашениям  об установлении сервитута</t>
  </si>
  <si>
    <t>Прочие безвозмездные поступления</t>
  </si>
  <si>
    <t>план на 2022 г</t>
  </si>
  <si>
    <t>уточненный план на 2022 г</t>
  </si>
  <si>
    <t>2 02 25576 10 0000 151</t>
  </si>
  <si>
    <t>Субсидии бюджетам поселений</t>
  </si>
  <si>
    <t>2 18 05010 05 0000 151</t>
  </si>
  <si>
    <t>на 1 сентября 2022 года</t>
  </si>
  <si>
    <t>исполнено на 1 сентября</t>
  </si>
  <si>
    <t>на 01 сентября 2022 года</t>
  </si>
  <si>
    <t>исполнено на 01 сентября</t>
  </si>
  <si>
    <t>об исполнении бюджетов поселений на 1 сентября 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</si>
</sst>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174" fontId="0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174" fontId="11" fillId="33" borderId="10" xfId="0" applyNumberFormat="1" applyFont="1" applyFill="1" applyBorder="1" applyAlignment="1">
      <alignment/>
    </xf>
    <xf numFmtId="173" fontId="11" fillId="33" borderId="10" xfId="57" applyNumberFormat="1" applyFont="1" applyFill="1" applyBorder="1" applyAlignment="1">
      <alignment/>
    </xf>
    <xf numFmtId="173" fontId="11" fillId="33" borderId="10" xfId="57" applyNumberFormat="1" applyFont="1" applyFill="1" applyBorder="1" applyAlignment="1">
      <alignment horizontal="right"/>
    </xf>
    <xf numFmtId="172" fontId="11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174" fontId="1" fillId="33" borderId="10" xfId="0" applyNumberFormat="1" applyFont="1" applyFill="1" applyBorder="1" applyAlignment="1">
      <alignment/>
    </xf>
    <xf numFmtId="173" fontId="1" fillId="33" borderId="10" xfId="57" applyNumberFormat="1" applyFont="1" applyFill="1" applyBorder="1" applyAlignment="1">
      <alignment/>
    </xf>
    <xf numFmtId="173" fontId="1" fillId="33" borderId="10" xfId="57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174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3" xfId="0" applyFont="1" applyFill="1" applyBorder="1" applyAlignment="1">
      <alignment vertical="top" wrapText="1"/>
    </xf>
    <xf numFmtId="172" fontId="1" fillId="33" borderId="10" xfId="0" applyNumberFormat="1" applyFont="1" applyFill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2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2"/>
      <sheetName val="консолидированный 01.03.2022"/>
      <sheetName val="консолидированный 01.04.2022"/>
      <sheetName val="консолидированный 01.05.2022"/>
      <sheetName val="консолидированный 01.06.2022"/>
      <sheetName val="консолидированный 01.07.2022"/>
      <sheetName val="консолидированный 01.08.2022"/>
      <sheetName val="консолидированный 01.09.2022"/>
      <sheetName val="консолидированный 01.10.2022"/>
      <sheetName val="районный 01.02.2022"/>
      <sheetName val="районный 01.03.2022"/>
      <sheetName val="районный 01.04.2022"/>
      <sheetName val="районный 01.05.2022"/>
      <sheetName val="районный 01.06.2022"/>
      <sheetName val="районный 01.07.2022"/>
      <sheetName val="районный 01.08.2022"/>
      <sheetName val="районный 01.09.2022"/>
      <sheetName val="районный 01.10.2022"/>
      <sheetName val="поселения 01.02.2022 "/>
      <sheetName val="поселения 01.03.2022"/>
      <sheetName val="поселения 01.04.2022"/>
      <sheetName val="поселения 01.05.2022"/>
      <sheetName val="поселения 01.06.2022"/>
      <sheetName val="поселения 01.07.2022"/>
      <sheetName val="поселения 01.08.2022"/>
      <sheetName val="поселения 01.09.2022"/>
      <sheetName val="поселения 01.10.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0"/>
  <sheetViews>
    <sheetView tabSelected="1" zoomScaleSheetLayoutView="100" zoomScalePageLayoutView="0" workbookViewId="0" topLeftCell="A33">
      <selection activeCell="D38" sqref="D38"/>
    </sheetView>
  </sheetViews>
  <sheetFormatPr defaultColWidth="9.00390625" defaultRowHeight="12.75" outlineLevelRow="1" outlineLevelCol="1"/>
  <cols>
    <col min="1" max="1" width="28.875" style="127" customWidth="1"/>
    <col min="2" max="2" width="34.125" style="127" customWidth="1"/>
    <col min="3" max="3" width="14.00390625" style="127" customWidth="1" outlineLevel="1"/>
    <col min="4" max="4" width="15.00390625" style="127" customWidth="1" outlineLevel="1"/>
    <col min="5" max="5" width="14.25390625" style="127" customWidth="1"/>
    <col min="6" max="6" width="15.375" style="127" customWidth="1"/>
    <col min="7" max="7" width="16.625" style="127" customWidth="1"/>
    <col min="8" max="249" width="9.125" style="127" customWidth="1"/>
    <col min="250" max="16384" width="9.125" style="44" customWidth="1"/>
  </cols>
  <sheetData>
    <row r="1" spans="1:7" ht="17.25" customHeight="1">
      <c r="A1" s="126" t="s">
        <v>0</v>
      </c>
      <c r="B1" s="126"/>
      <c r="C1" s="126"/>
      <c r="D1" s="126"/>
      <c r="E1" s="126"/>
      <c r="F1" s="126"/>
      <c r="G1" s="126"/>
    </row>
    <row r="2" spans="1:7" ht="15.75">
      <c r="A2" s="126" t="s">
        <v>1</v>
      </c>
      <c r="B2" s="126"/>
      <c r="C2" s="126"/>
      <c r="D2" s="126"/>
      <c r="E2" s="126"/>
      <c r="F2" s="126"/>
      <c r="G2" s="126"/>
    </row>
    <row r="3" spans="1:7" ht="15.75">
      <c r="A3" s="126" t="s">
        <v>118</v>
      </c>
      <c r="B3" s="126"/>
      <c r="C3" s="126"/>
      <c r="D3" s="126"/>
      <c r="E3" s="126"/>
      <c r="F3" s="126"/>
      <c r="G3" s="126"/>
    </row>
    <row r="4" spans="1:7" ht="87" customHeight="1">
      <c r="A4" s="128" t="s">
        <v>2</v>
      </c>
      <c r="B4" s="129" t="s">
        <v>3</v>
      </c>
      <c r="C4" s="130" t="s">
        <v>108</v>
      </c>
      <c r="D4" s="131" t="s">
        <v>109</v>
      </c>
      <c r="E4" s="131" t="s">
        <v>119</v>
      </c>
      <c r="F4" s="131" t="s">
        <v>55</v>
      </c>
      <c r="G4" s="131" t="s">
        <v>61</v>
      </c>
    </row>
    <row r="5" spans="1:7" ht="15.75" outlineLevel="1">
      <c r="A5" s="132" t="s">
        <v>4</v>
      </c>
      <c r="B5" s="133" t="s">
        <v>5</v>
      </c>
      <c r="C5" s="134">
        <v>174012.3</v>
      </c>
      <c r="D5" s="134">
        <v>174095.1</v>
      </c>
      <c r="E5" s="134">
        <v>115631.9</v>
      </c>
      <c r="F5" s="135">
        <f>E5/C5</f>
        <v>0.6645041758542356</v>
      </c>
      <c r="G5" s="135">
        <f>E5/D5</f>
        <v>0.6641881362542655</v>
      </c>
    </row>
    <row r="6" spans="1:7" ht="15.75" outlineLevel="1">
      <c r="A6" s="132" t="s">
        <v>68</v>
      </c>
      <c r="B6" s="133" t="s">
        <v>69</v>
      </c>
      <c r="C6" s="134">
        <v>11908.8</v>
      </c>
      <c r="D6" s="134">
        <v>12538.8</v>
      </c>
      <c r="E6" s="134">
        <v>9985.7</v>
      </c>
      <c r="F6" s="135">
        <f>E6/C6</f>
        <v>0.8385143759236868</v>
      </c>
      <c r="G6" s="135">
        <f>E6/D6</f>
        <v>0.7963840239895366</v>
      </c>
    </row>
    <row r="7" spans="1:7" ht="15.75" outlineLevel="1">
      <c r="A7" s="132" t="s">
        <v>6</v>
      </c>
      <c r="B7" s="133" t="s">
        <v>7</v>
      </c>
      <c r="C7" s="134"/>
      <c r="D7" s="134"/>
      <c r="E7" s="134">
        <v>2.3</v>
      </c>
      <c r="F7" s="135"/>
      <c r="G7" s="135"/>
    </row>
    <row r="8" spans="1:7" ht="15.75" outlineLevel="1">
      <c r="A8" s="132" t="s">
        <v>97</v>
      </c>
      <c r="B8" s="133" t="s">
        <v>103</v>
      </c>
      <c r="C8" s="134">
        <v>9576.5</v>
      </c>
      <c r="D8" s="134">
        <v>9576.5</v>
      </c>
      <c r="E8" s="134">
        <v>7924.4</v>
      </c>
      <c r="F8" s="135">
        <f>E8/C8</f>
        <v>0.8274839450738787</v>
      </c>
      <c r="G8" s="135">
        <f>E8/D8</f>
        <v>0.8274839450738787</v>
      </c>
    </row>
    <row r="9" spans="1:7" ht="15.75" outlineLevel="1">
      <c r="A9" s="132" t="s">
        <v>8</v>
      </c>
      <c r="B9" s="133" t="s">
        <v>9</v>
      </c>
      <c r="C9" s="134">
        <v>34</v>
      </c>
      <c r="D9" s="134">
        <v>34</v>
      </c>
      <c r="E9" s="134">
        <v>67.3</v>
      </c>
      <c r="F9" s="135">
        <f>E9/C9</f>
        <v>1.9794117647058822</v>
      </c>
      <c r="G9" s="135">
        <f>E9/D9</f>
        <v>1.9794117647058822</v>
      </c>
    </row>
    <row r="10" spans="1:7" ht="47.25" outlineLevel="1">
      <c r="A10" s="132" t="s">
        <v>91</v>
      </c>
      <c r="B10" s="133" t="s">
        <v>92</v>
      </c>
      <c r="C10" s="134">
        <v>1792.7</v>
      </c>
      <c r="D10" s="134">
        <v>1792.7</v>
      </c>
      <c r="E10" s="137">
        <v>917.7</v>
      </c>
      <c r="F10" s="135">
        <f>E10/C10</f>
        <v>0.5119094103865678</v>
      </c>
      <c r="G10" s="135">
        <f>E10/D10</f>
        <v>0.5119094103865678</v>
      </c>
    </row>
    <row r="11" spans="1:7" ht="15.75" outlineLevel="1">
      <c r="A11" s="132" t="s">
        <v>10</v>
      </c>
      <c r="B11" s="133" t="s">
        <v>60</v>
      </c>
      <c r="C11" s="134">
        <v>5759.3</v>
      </c>
      <c r="D11" s="134">
        <v>6439.3</v>
      </c>
      <c r="E11" s="134">
        <v>1306</v>
      </c>
      <c r="F11" s="135">
        <f>E11/C11</f>
        <v>0.2267636691959092</v>
      </c>
      <c r="G11" s="135">
        <f>E11/D11</f>
        <v>0.20281707639029087</v>
      </c>
    </row>
    <row r="12" spans="1:7" ht="15.75" outlineLevel="1">
      <c r="A12" s="132" t="s">
        <v>84</v>
      </c>
      <c r="B12" s="133" t="s">
        <v>79</v>
      </c>
      <c r="C12" s="134">
        <v>2469.3</v>
      </c>
      <c r="D12" s="134">
        <v>2469.3</v>
      </c>
      <c r="E12" s="134">
        <v>1769</v>
      </c>
      <c r="F12" s="135">
        <f>E12/C12</f>
        <v>0.7163973595755881</v>
      </c>
      <c r="G12" s="135">
        <f>E12/D12</f>
        <v>0.7163973595755881</v>
      </c>
    </row>
    <row r="13" spans="1:7" ht="15.75" outlineLevel="1">
      <c r="A13" s="132" t="s">
        <v>86</v>
      </c>
      <c r="B13" s="133" t="s">
        <v>80</v>
      </c>
      <c r="C13" s="134">
        <v>10112.4</v>
      </c>
      <c r="D13" s="134">
        <v>10112.4</v>
      </c>
      <c r="E13" s="134">
        <v>1048.1</v>
      </c>
      <c r="F13" s="135">
        <f>E13/C13</f>
        <v>0.10364502986432499</v>
      </c>
      <c r="G13" s="135">
        <f>E13/D13</f>
        <v>0.10364502986432499</v>
      </c>
    </row>
    <row r="14" spans="1:7" ht="15.75" outlineLevel="1">
      <c r="A14" s="132" t="s">
        <v>12</v>
      </c>
      <c r="B14" s="133" t="s">
        <v>13</v>
      </c>
      <c r="C14" s="134">
        <v>1494.8</v>
      </c>
      <c r="D14" s="134">
        <v>1494.8</v>
      </c>
      <c r="E14" s="134">
        <v>974</v>
      </c>
      <c r="F14" s="135">
        <f>E14/C14</f>
        <v>0.6515921862456516</v>
      </c>
      <c r="G14" s="135">
        <f>E14/D14</f>
        <v>0.6515921862456516</v>
      </c>
    </row>
    <row r="15" spans="1:7" ht="15.75" outlineLevel="1">
      <c r="A15" s="132" t="s">
        <v>89</v>
      </c>
      <c r="B15" s="133" t="s">
        <v>90</v>
      </c>
      <c r="C15" s="134"/>
      <c r="D15" s="134"/>
      <c r="E15" s="134"/>
      <c r="F15" s="135"/>
      <c r="G15" s="135"/>
    </row>
    <row r="16" spans="1:249" s="45" customFormat="1" ht="15.75" outlineLevel="1">
      <c r="A16" s="138" t="s">
        <v>15</v>
      </c>
      <c r="B16" s="138"/>
      <c r="C16" s="139">
        <f>SUM(C5:C15)</f>
        <v>217160.09999999995</v>
      </c>
      <c r="D16" s="139">
        <f>SUM(D5:D15)</f>
        <v>218552.89999999997</v>
      </c>
      <c r="E16" s="139">
        <f>SUM(E5:E15)</f>
        <v>139626.4</v>
      </c>
      <c r="F16" s="140">
        <f>E16/C16</f>
        <v>0.6429652592718461</v>
      </c>
      <c r="G16" s="140">
        <f>E16/D16</f>
        <v>0.6388677523839766</v>
      </c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</row>
    <row r="17" spans="1:7" ht="15.75" outlineLevel="1">
      <c r="A17" s="132" t="s">
        <v>64</v>
      </c>
      <c r="B17" s="143" t="s">
        <v>16</v>
      </c>
      <c r="C17" s="134">
        <v>6054.2</v>
      </c>
      <c r="D17" s="134">
        <v>6054.2</v>
      </c>
      <c r="E17" s="137">
        <v>3577.3</v>
      </c>
      <c r="F17" s="135">
        <f>E17/C17</f>
        <v>0.5908790591655381</v>
      </c>
      <c r="G17" s="135">
        <f>E17/D17</f>
        <v>0.5908790591655381</v>
      </c>
    </row>
    <row r="18" spans="1:7" ht="15.75" outlineLevel="1">
      <c r="A18" s="132" t="s">
        <v>71</v>
      </c>
      <c r="B18" s="143" t="s">
        <v>16</v>
      </c>
      <c r="C18" s="134">
        <v>4247.2</v>
      </c>
      <c r="D18" s="134">
        <v>4247.2</v>
      </c>
      <c r="E18" s="137">
        <v>295.4</v>
      </c>
      <c r="F18" s="135">
        <f>E18/C18</f>
        <v>0.06955170465247693</v>
      </c>
      <c r="G18" s="135">
        <f>E18/D18</f>
        <v>0.06955170465247693</v>
      </c>
    </row>
    <row r="19" spans="1:7" ht="31.5" outlineLevel="1">
      <c r="A19" s="132" t="s">
        <v>58</v>
      </c>
      <c r="B19" s="133" t="s">
        <v>17</v>
      </c>
      <c r="C19" s="134">
        <v>1519.9</v>
      </c>
      <c r="D19" s="134">
        <v>1519.9</v>
      </c>
      <c r="E19" s="137">
        <v>555</v>
      </c>
      <c r="F19" s="135">
        <f>E19/C19</f>
        <v>0.36515560234225936</v>
      </c>
      <c r="G19" s="135">
        <f>E19/D19</f>
        <v>0.36515560234225936</v>
      </c>
    </row>
    <row r="20" spans="1:7" ht="31.5" outlineLevel="1">
      <c r="A20" s="132" t="s">
        <v>110</v>
      </c>
      <c r="B20" s="133" t="s">
        <v>111</v>
      </c>
      <c r="C20" s="134">
        <v>1</v>
      </c>
      <c r="D20" s="134">
        <v>1</v>
      </c>
      <c r="E20" s="137">
        <v>0.4</v>
      </c>
      <c r="F20" s="135">
        <f>E20/C20</f>
        <v>0.4</v>
      </c>
      <c r="G20" s="135">
        <f>E20/D20</f>
        <v>0.4</v>
      </c>
    </row>
    <row r="21" spans="1:7" ht="31.5" outlineLevel="1">
      <c r="A21" s="132" t="s">
        <v>57</v>
      </c>
      <c r="B21" s="133" t="s">
        <v>18</v>
      </c>
      <c r="C21" s="134">
        <v>730.1</v>
      </c>
      <c r="D21" s="134">
        <v>730.1</v>
      </c>
      <c r="E21" s="137">
        <v>451.4</v>
      </c>
      <c r="F21" s="135">
        <f>E21/C21</f>
        <v>0.6182714696616901</v>
      </c>
      <c r="G21" s="135">
        <f>E21/D21</f>
        <v>0.6182714696616901</v>
      </c>
    </row>
    <row r="22" spans="1:7" ht="15.75" outlineLevel="1">
      <c r="A22" s="132" t="s">
        <v>19</v>
      </c>
      <c r="B22" s="133" t="s">
        <v>20</v>
      </c>
      <c r="C22" s="134">
        <v>217.4</v>
      </c>
      <c r="D22" s="134">
        <v>217.4</v>
      </c>
      <c r="E22" s="137">
        <v>61.2</v>
      </c>
      <c r="F22" s="135">
        <f>E22/C22</f>
        <v>0.281508739650414</v>
      </c>
      <c r="G22" s="135">
        <f>E22/D22</f>
        <v>0.281508739650414</v>
      </c>
    </row>
    <row r="23" spans="1:7" ht="15.75" outlineLevel="1">
      <c r="A23" s="132" t="s">
        <v>81</v>
      </c>
      <c r="B23" s="133" t="s">
        <v>83</v>
      </c>
      <c r="C23" s="134"/>
      <c r="D23" s="134"/>
      <c r="E23" s="137"/>
      <c r="F23" s="135"/>
      <c r="G23" s="135"/>
    </row>
    <row r="24" spans="1:7" ht="15.75" outlineLevel="1">
      <c r="A24" s="132" t="s">
        <v>78</v>
      </c>
      <c r="B24" s="133" t="s">
        <v>77</v>
      </c>
      <c r="C24" s="134">
        <v>3399.3</v>
      </c>
      <c r="D24" s="134">
        <v>3399.3</v>
      </c>
      <c r="E24" s="134">
        <v>3572.9</v>
      </c>
      <c r="F24" s="135">
        <f>E24/C24</f>
        <v>1.0510693378048421</v>
      </c>
      <c r="G24" s="135">
        <f>E24/D24</f>
        <v>1.0510693378048421</v>
      </c>
    </row>
    <row r="25" spans="1:7" ht="30.75" customHeight="1" outlineLevel="1">
      <c r="A25" s="132" t="s">
        <v>67</v>
      </c>
      <c r="B25" s="133" t="s">
        <v>63</v>
      </c>
      <c r="C25" s="134">
        <v>100</v>
      </c>
      <c r="D25" s="134">
        <v>100</v>
      </c>
      <c r="E25" s="137">
        <v>394.4</v>
      </c>
      <c r="F25" s="136" t="s">
        <v>14</v>
      </c>
      <c r="G25" s="136" t="s">
        <v>14</v>
      </c>
    </row>
    <row r="26" spans="1:7" ht="15.75" outlineLevel="1">
      <c r="A26" s="132" t="s">
        <v>66</v>
      </c>
      <c r="B26" s="133" t="s">
        <v>21</v>
      </c>
      <c r="C26" s="134">
        <v>700</v>
      </c>
      <c r="D26" s="134">
        <v>700</v>
      </c>
      <c r="E26" s="137">
        <v>429.6</v>
      </c>
      <c r="F26" s="135">
        <f>E26/C26</f>
        <v>0.6137142857142858</v>
      </c>
      <c r="G26" s="135">
        <f>E26/D26</f>
        <v>0.6137142857142858</v>
      </c>
    </row>
    <row r="27" spans="1:7" ht="15.75" outlineLevel="1">
      <c r="A27" s="132" t="s">
        <v>22</v>
      </c>
      <c r="B27" s="133" t="s">
        <v>23</v>
      </c>
      <c r="C27" s="134">
        <v>429.9</v>
      </c>
      <c r="D27" s="134">
        <v>429.9</v>
      </c>
      <c r="E27" s="137">
        <v>458.3</v>
      </c>
      <c r="F27" s="135">
        <f>E27/C27</f>
        <v>1.0660618748546173</v>
      </c>
      <c r="G27" s="135">
        <f>E27/D27</f>
        <v>1.0660618748546173</v>
      </c>
    </row>
    <row r="28" spans="1:7" ht="15.75" outlineLevel="1">
      <c r="A28" s="132" t="s">
        <v>24</v>
      </c>
      <c r="B28" s="133" t="s">
        <v>25</v>
      </c>
      <c r="C28" s="134"/>
      <c r="D28" s="134">
        <v>1005.2</v>
      </c>
      <c r="E28" s="137">
        <v>916.4</v>
      </c>
      <c r="F28" s="135"/>
      <c r="G28" s="135">
        <f>E28/D28</f>
        <v>0.9116593712693991</v>
      </c>
    </row>
    <row r="29" spans="1:249" s="46" customFormat="1" ht="15.75" outlineLevel="1">
      <c r="A29" s="144" t="s">
        <v>26</v>
      </c>
      <c r="B29" s="144"/>
      <c r="C29" s="145">
        <f>SUM(C17:C28)</f>
        <v>17399</v>
      </c>
      <c r="D29" s="145">
        <f>SUM(D17:D28)</f>
        <v>18404.2</v>
      </c>
      <c r="E29" s="145">
        <f>SUM(E17:E28)</f>
        <v>10712.3</v>
      </c>
      <c r="F29" s="140">
        <f>E29/C29</f>
        <v>0.6156848094718087</v>
      </c>
      <c r="G29" s="140">
        <f>E29/D29</f>
        <v>0.582057356472979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</row>
    <row r="30" spans="1:249" s="46" customFormat="1" ht="15.75">
      <c r="A30" s="147" t="s">
        <v>27</v>
      </c>
      <c r="B30" s="147"/>
      <c r="C30" s="145">
        <f>C16+C29</f>
        <v>234559.09999999995</v>
      </c>
      <c r="D30" s="145">
        <f>D16+D29</f>
        <v>236957.09999999998</v>
      </c>
      <c r="E30" s="145">
        <f>E16+E29</f>
        <v>150338.69999999998</v>
      </c>
      <c r="F30" s="140">
        <f>E30/C30</f>
        <v>0.6409416645954048</v>
      </c>
      <c r="G30" s="140">
        <f>E30/D30</f>
        <v>0.6344553507786852</v>
      </c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</row>
    <row r="31" spans="1:249" s="46" customFormat="1" ht="41.25" customHeight="1" outlineLevel="1">
      <c r="A31" s="148" t="s">
        <v>28</v>
      </c>
      <c r="B31" s="149" t="s">
        <v>29</v>
      </c>
      <c r="C31" s="145">
        <f>C32+C37+C38+C39</f>
        <v>499495.80000000005</v>
      </c>
      <c r="D31" s="145">
        <f>D32+D37+D38+D39</f>
        <v>529373.3</v>
      </c>
      <c r="E31" s="145">
        <f>E32+E37+E38+E39</f>
        <v>350976.00000000006</v>
      </c>
      <c r="F31" s="141">
        <f>E31/C31</f>
        <v>0.7026605629116401</v>
      </c>
      <c r="G31" s="140">
        <f>E31/D31</f>
        <v>0.6630028375061606</v>
      </c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</row>
    <row r="32" spans="1:249" s="46" customFormat="1" ht="78" customHeight="1" outlineLevel="1">
      <c r="A32" s="148" t="s">
        <v>30</v>
      </c>
      <c r="B32" s="149" t="s">
        <v>31</v>
      </c>
      <c r="C32" s="145">
        <f>C33+C34+C35+C36</f>
        <v>499495.80000000005</v>
      </c>
      <c r="D32" s="145">
        <f>D33+D34+D35+D36</f>
        <v>529835.8</v>
      </c>
      <c r="E32" s="145">
        <f>E33+E34+E35+E36</f>
        <v>351435.80000000005</v>
      </c>
      <c r="F32" s="141">
        <f>E32/C32</f>
        <v>0.7035810911723382</v>
      </c>
      <c r="G32" s="140">
        <f>E32/D32</f>
        <v>0.6632919104371581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</row>
    <row r="33" spans="1:249" s="46" customFormat="1" ht="47.25" customHeight="1" outlineLevel="1">
      <c r="A33" s="148" t="s">
        <v>98</v>
      </c>
      <c r="B33" s="148" t="s">
        <v>32</v>
      </c>
      <c r="C33" s="145">
        <v>167724</v>
      </c>
      <c r="D33" s="145">
        <v>167724</v>
      </c>
      <c r="E33" s="145">
        <v>146059.4</v>
      </c>
      <c r="F33" s="141">
        <f>E33/C33</f>
        <v>0.8708318427893443</v>
      </c>
      <c r="G33" s="140">
        <f>E33/D33</f>
        <v>0.8708318427893443</v>
      </c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</row>
    <row r="34" spans="1:249" s="46" customFormat="1" ht="35.25" customHeight="1" outlineLevel="1">
      <c r="A34" s="148" t="s">
        <v>99</v>
      </c>
      <c r="B34" s="148" t="s">
        <v>33</v>
      </c>
      <c r="C34" s="145">
        <v>91329.8</v>
      </c>
      <c r="D34" s="145">
        <v>112358.7</v>
      </c>
      <c r="E34" s="145">
        <v>39609.3</v>
      </c>
      <c r="F34" s="140">
        <f>E34/C34</f>
        <v>0.4336952451445202</v>
      </c>
      <c r="G34" s="140">
        <f>E34/D34</f>
        <v>0.35252543861757035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</row>
    <row r="35" spans="1:249" ht="63">
      <c r="A35" s="148" t="s">
        <v>100</v>
      </c>
      <c r="B35" s="148" t="s">
        <v>34</v>
      </c>
      <c r="C35" s="145">
        <v>240017.1</v>
      </c>
      <c r="D35" s="145">
        <v>237080.6</v>
      </c>
      <c r="E35" s="145">
        <v>159993.6</v>
      </c>
      <c r="F35" s="141">
        <f>E35/C35</f>
        <v>0.6665925052839985</v>
      </c>
      <c r="G35" s="140">
        <f>E35/D35</f>
        <v>0.6748489754117376</v>
      </c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  <c r="HO35" s="146"/>
      <c r="HP35" s="146"/>
      <c r="HQ35" s="146"/>
      <c r="HR35" s="146"/>
      <c r="HS35" s="146"/>
      <c r="HT35" s="146"/>
      <c r="HU35" s="146"/>
      <c r="HV35" s="146"/>
      <c r="HW35" s="146"/>
      <c r="HX35" s="146"/>
      <c r="HY35" s="146"/>
      <c r="HZ35" s="146"/>
      <c r="IA35" s="146"/>
      <c r="IB35" s="146"/>
      <c r="IC35" s="146"/>
      <c r="ID35" s="146"/>
      <c r="IE35" s="146"/>
      <c r="IF35" s="146"/>
      <c r="IG35" s="146"/>
      <c r="IH35" s="146"/>
      <c r="II35" s="146"/>
      <c r="IJ35" s="146"/>
      <c r="IK35" s="146"/>
      <c r="IL35" s="146"/>
      <c r="IM35" s="146"/>
      <c r="IN35" s="146"/>
      <c r="IO35" s="146"/>
    </row>
    <row r="36" spans="1:249" ht="31.5">
      <c r="A36" s="148" t="s">
        <v>101</v>
      </c>
      <c r="B36" s="148" t="s">
        <v>56</v>
      </c>
      <c r="C36" s="145">
        <v>424.9</v>
      </c>
      <c r="D36" s="145">
        <v>12672.5</v>
      </c>
      <c r="E36" s="145">
        <v>5773.5</v>
      </c>
      <c r="F36" s="141" t="s">
        <v>14</v>
      </c>
      <c r="G36" s="140">
        <f>E36/D36</f>
        <v>0.4555928190964687</v>
      </c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  <c r="IL36" s="146"/>
      <c r="IM36" s="146"/>
      <c r="IN36" s="146"/>
      <c r="IO36" s="146"/>
    </row>
    <row r="37" spans="1:249" ht="47.25">
      <c r="A37" s="148" t="s">
        <v>106</v>
      </c>
      <c r="B37" s="150" t="s">
        <v>107</v>
      </c>
      <c r="C37" s="151"/>
      <c r="D37" s="151"/>
      <c r="E37" s="152"/>
      <c r="F37" s="135"/>
      <c r="G37" s="135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  <c r="HO37" s="146"/>
      <c r="HP37" s="146"/>
      <c r="HQ37" s="146"/>
      <c r="HR37" s="146"/>
      <c r="HS37" s="146"/>
      <c r="HT37" s="146"/>
      <c r="HU37" s="146"/>
      <c r="HV37" s="146"/>
      <c r="HW37" s="146"/>
      <c r="HX37" s="146"/>
      <c r="HY37" s="146"/>
      <c r="HZ37" s="146"/>
      <c r="IA37" s="146"/>
      <c r="IB37" s="146"/>
      <c r="IC37" s="146"/>
      <c r="ID37" s="146"/>
      <c r="IE37" s="146"/>
      <c r="IF37" s="146"/>
      <c r="IG37" s="146"/>
      <c r="IH37" s="146"/>
      <c r="II37" s="146"/>
      <c r="IJ37" s="146"/>
      <c r="IK37" s="146"/>
      <c r="IL37" s="146"/>
      <c r="IM37" s="146"/>
      <c r="IN37" s="146"/>
      <c r="IO37" s="146"/>
    </row>
    <row r="38" spans="1:249" ht="31.5">
      <c r="A38" s="148" t="s">
        <v>117</v>
      </c>
      <c r="B38" s="150" t="s">
        <v>112</v>
      </c>
      <c r="C38" s="151"/>
      <c r="D38" s="151">
        <v>63.1</v>
      </c>
      <c r="E38" s="152">
        <v>106.4</v>
      </c>
      <c r="F38" s="135"/>
      <c r="G38" s="140">
        <f>E38/D38</f>
        <v>1.6862123613312203</v>
      </c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</row>
    <row r="39" spans="1:249" ht="47.25">
      <c r="A39" s="148" t="s">
        <v>102</v>
      </c>
      <c r="B39" s="150" t="s">
        <v>59</v>
      </c>
      <c r="C39" s="145"/>
      <c r="D39" s="145">
        <v>-525.6</v>
      </c>
      <c r="E39" s="145">
        <v>-566.2</v>
      </c>
      <c r="F39" s="135"/>
      <c r="G39" s="140">
        <f>E39/D39</f>
        <v>1.0772450532724507</v>
      </c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</row>
    <row r="40" spans="1:249" ht="15.75">
      <c r="A40" s="153" t="s">
        <v>35</v>
      </c>
      <c r="B40" s="153"/>
      <c r="C40" s="145">
        <f>C30+C31</f>
        <v>734054.9</v>
      </c>
      <c r="D40" s="145">
        <f>D30+D31</f>
        <v>766330.4</v>
      </c>
      <c r="E40" s="145">
        <f>E30+E31</f>
        <v>501314.70000000007</v>
      </c>
      <c r="F40" s="140">
        <f>E40/C40</f>
        <v>0.6829389736380753</v>
      </c>
      <c r="G40" s="140">
        <f>E40/D40</f>
        <v>0.6541756662661432</v>
      </c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  <c r="FL40" s="142"/>
      <c r="FM40" s="142"/>
      <c r="FN40" s="142"/>
      <c r="FO40" s="142"/>
      <c r="FP40" s="142"/>
      <c r="FQ40" s="142"/>
      <c r="FR40" s="142"/>
      <c r="FS40" s="142"/>
      <c r="FT40" s="142"/>
      <c r="FU40" s="142"/>
      <c r="FV40" s="142"/>
      <c r="FW40" s="142"/>
      <c r="FX40" s="142"/>
      <c r="FY40" s="142"/>
      <c r="FZ40" s="142"/>
      <c r="GA40" s="142"/>
      <c r="GB40" s="142"/>
      <c r="GC40" s="142"/>
      <c r="GD40" s="142"/>
      <c r="GE40" s="142"/>
      <c r="GF40" s="142"/>
      <c r="GG40" s="142"/>
      <c r="GH40" s="142"/>
      <c r="GI40" s="142"/>
      <c r="GJ40" s="142"/>
      <c r="GK40" s="142"/>
      <c r="GL40" s="142"/>
      <c r="GM40" s="142"/>
      <c r="GN40" s="142"/>
      <c r="GO40" s="142"/>
      <c r="GP40" s="142"/>
      <c r="GQ40" s="142"/>
      <c r="GR40" s="142"/>
      <c r="GS40" s="142"/>
      <c r="GT40" s="142"/>
      <c r="GU40" s="142"/>
      <c r="GV40" s="142"/>
      <c r="GW40" s="142"/>
      <c r="GX40" s="142"/>
      <c r="GY40" s="142"/>
      <c r="GZ40" s="142"/>
      <c r="HA40" s="142"/>
      <c r="HB40" s="142"/>
      <c r="HC40" s="142"/>
      <c r="HD40" s="142"/>
      <c r="HE40" s="142"/>
      <c r="HF40" s="142"/>
      <c r="HG40" s="142"/>
      <c r="HH40" s="142"/>
      <c r="HI40" s="142"/>
      <c r="HJ40" s="142"/>
      <c r="HK40" s="142"/>
      <c r="HL40" s="142"/>
      <c r="HM40" s="142"/>
      <c r="HN40" s="142"/>
      <c r="HO40" s="142"/>
      <c r="HP40" s="142"/>
      <c r="HQ40" s="142"/>
      <c r="HR40" s="142"/>
      <c r="HS40" s="142"/>
      <c r="HT40" s="142"/>
      <c r="HU40" s="142"/>
      <c r="HV40" s="142"/>
      <c r="HW40" s="142"/>
      <c r="HX40" s="142"/>
      <c r="HY40" s="142"/>
      <c r="HZ40" s="142"/>
      <c r="IA40" s="142"/>
      <c r="IB40" s="142"/>
      <c r="IC40" s="142"/>
      <c r="ID40" s="142"/>
      <c r="IE40" s="142"/>
      <c r="IF40" s="142"/>
      <c r="IG40" s="142"/>
      <c r="IH40" s="142"/>
      <c r="II40" s="142"/>
      <c r="IJ40" s="142"/>
      <c r="IK40" s="142"/>
      <c r="IL40" s="142"/>
      <c r="IM40" s="142"/>
      <c r="IN40" s="142"/>
      <c r="IO40" s="142"/>
    </row>
  </sheetData>
  <sheetProtection/>
  <mergeCells count="7">
    <mergeCell ref="A40:B40"/>
    <mergeCell ref="A30:B30"/>
    <mergeCell ref="A16:B16"/>
    <mergeCell ref="A29:B29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9">
      <selection activeCell="D34" sqref="D34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99" t="s">
        <v>0</v>
      </c>
      <c r="B1" s="99"/>
      <c r="C1" s="99"/>
      <c r="D1" s="99"/>
      <c r="E1" s="99"/>
    </row>
    <row r="2" spans="1:5" ht="15.75">
      <c r="A2" s="99" t="s">
        <v>36</v>
      </c>
      <c r="B2" s="99"/>
      <c r="C2" s="99"/>
      <c r="D2" s="99"/>
      <c r="E2" s="99"/>
    </row>
    <row r="3" spans="1:5" ht="15.75">
      <c r="A3" s="106" t="s">
        <v>120</v>
      </c>
      <c r="B3" s="106"/>
      <c r="C3" s="106"/>
      <c r="D3" s="106"/>
      <c r="E3" s="106"/>
    </row>
    <row r="4" spans="1:7" s="44" customFormat="1" ht="79.5" customHeight="1">
      <c r="A4" s="35" t="s">
        <v>2</v>
      </c>
      <c r="B4" s="36" t="s">
        <v>3</v>
      </c>
      <c r="C4" s="84" t="s">
        <v>108</v>
      </c>
      <c r="D4" s="37" t="s">
        <v>109</v>
      </c>
      <c r="E4" s="37" t="s">
        <v>121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0">
        <v>156619.3</v>
      </c>
      <c r="D5" s="70">
        <v>156619.3</v>
      </c>
      <c r="E5" s="70">
        <v>104086.2</v>
      </c>
      <c r="F5" s="69">
        <f>E5/C5</f>
        <v>0.6645809296810802</v>
      </c>
      <c r="G5" s="69">
        <f>E5/D5</f>
        <v>0.6645809296810802</v>
      </c>
    </row>
    <row r="6" spans="1:7" s="44" customFormat="1" ht="15.75" outlineLevel="1">
      <c r="A6" s="38" t="s">
        <v>6</v>
      </c>
      <c r="B6" s="43" t="s">
        <v>7</v>
      </c>
      <c r="C6" s="70"/>
      <c r="D6" s="70"/>
      <c r="E6" s="70">
        <v>2.3</v>
      </c>
      <c r="F6" s="69"/>
      <c r="G6" s="69"/>
    </row>
    <row r="7" spans="1:7" s="44" customFormat="1" ht="15.75" outlineLevel="1">
      <c r="A7" s="38" t="s">
        <v>97</v>
      </c>
      <c r="B7" s="43" t="s">
        <v>103</v>
      </c>
      <c r="C7" s="70">
        <v>9576.5</v>
      </c>
      <c r="D7" s="70">
        <v>9576.5</v>
      </c>
      <c r="E7" s="70">
        <v>7924.4</v>
      </c>
      <c r="F7" s="69">
        <f>E7/C7</f>
        <v>0.8274839450738787</v>
      </c>
      <c r="G7" s="69">
        <f>E7/D7</f>
        <v>0.8274839450738787</v>
      </c>
    </row>
    <row r="8" spans="1:7" s="52" customFormat="1" ht="15.75" outlineLevel="1">
      <c r="A8" s="38" t="s">
        <v>8</v>
      </c>
      <c r="B8" s="39" t="s">
        <v>9</v>
      </c>
      <c r="C8" s="40">
        <v>17</v>
      </c>
      <c r="D8" s="40">
        <v>17</v>
      </c>
      <c r="E8" s="40">
        <v>33.6</v>
      </c>
      <c r="F8" s="69">
        <f>E8/C8</f>
        <v>1.9764705882352942</v>
      </c>
      <c r="G8" s="69">
        <f>E8/D8</f>
        <v>1.9764705882352942</v>
      </c>
    </row>
    <row r="9" spans="1:7" s="44" customFormat="1" ht="31.5" outlineLevel="1">
      <c r="A9" s="38" t="s">
        <v>91</v>
      </c>
      <c r="B9" s="43" t="s">
        <v>92</v>
      </c>
      <c r="C9" s="70">
        <v>1792.7</v>
      </c>
      <c r="D9" s="70">
        <v>1792.7</v>
      </c>
      <c r="E9" s="40">
        <v>917.7</v>
      </c>
      <c r="F9" s="69">
        <f>E9/C9</f>
        <v>0.5119094103865678</v>
      </c>
      <c r="G9" s="69">
        <f>E9/D9</f>
        <v>0.5119094103865678</v>
      </c>
    </row>
    <row r="10" spans="1:7" s="44" customFormat="1" ht="15.75" outlineLevel="1">
      <c r="A10" s="38" t="s">
        <v>12</v>
      </c>
      <c r="B10" s="43" t="s">
        <v>13</v>
      </c>
      <c r="C10" s="70">
        <v>1494.8</v>
      </c>
      <c r="D10" s="70">
        <v>1494.8</v>
      </c>
      <c r="E10" s="70">
        <v>974</v>
      </c>
      <c r="F10" s="69">
        <f>E10/C10</f>
        <v>0.6515921862456516</v>
      </c>
      <c r="G10" s="69">
        <f>E10/D10</f>
        <v>0.6515921862456516</v>
      </c>
    </row>
    <row r="11" spans="1:7" s="52" customFormat="1" ht="15.75" outlineLevel="1">
      <c r="A11" s="38" t="s">
        <v>89</v>
      </c>
      <c r="B11" s="39" t="s">
        <v>90</v>
      </c>
      <c r="C11" s="40"/>
      <c r="D11" s="40"/>
      <c r="E11" s="40"/>
      <c r="F11" s="69"/>
      <c r="G11" s="69"/>
    </row>
    <row r="12" spans="1:7" s="53" customFormat="1" ht="15.75" outlineLevel="1">
      <c r="A12" s="102" t="s">
        <v>15</v>
      </c>
      <c r="B12" s="103"/>
      <c r="C12" s="48">
        <f>SUM(C5:C11)</f>
        <v>169500.3</v>
      </c>
      <c r="D12" s="48">
        <f>SUM(D5:D11)</f>
        <v>169500.3</v>
      </c>
      <c r="E12" s="48">
        <f>SUM(E5:E11)</f>
        <v>113938.2</v>
      </c>
      <c r="F12" s="42">
        <f>E12/C12</f>
        <v>0.6722005801759643</v>
      </c>
      <c r="G12" s="42">
        <f>E12/D12</f>
        <v>0.6722005801759643</v>
      </c>
    </row>
    <row r="13" spans="1:7" s="44" customFormat="1" ht="15.75" outlineLevel="1">
      <c r="A13" s="38" t="s">
        <v>64</v>
      </c>
      <c r="B13" s="39" t="s">
        <v>16</v>
      </c>
      <c r="C13" s="70">
        <v>3503</v>
      </c>
      <c r="D13" s="70">
        <v>3503</v>
      </c>
      <c r="E13" s="70">
        <v>2216.2</v>
      </c>
      <c r="F13" s="69">
        <f>E13/C13</f>
        <v>0.6326577219526119</v>
      </c>
      <c r="G13" s="69">
        <f>E13/D13</f>
        <v>0.6326577219526119</v>
      </c>
    </row>
    <row r="14" spans="1:7" s="44" customFormat="1" ht="15.75" outlineLevel="1">
      <c r="A14" s="38" t="s">
        <v>71</v>
      </c>
      <c r="B14" s="39" t="s">
        <v>16</v>
      </c>
      <c r="C14" s="70">
        <v>4247.2</v>
      </c>
      <c r="D14" s="70">
        <v>4247.2</v>
      </c>
      <c r="E14" s="40">
        <v>295.4</v>
      </c>
      <c r="F14" s="69">
        <f>E14/C14</f>
        <v>0.06955170465247693</v>
      </c>
      <c r="G14" s="69">
        <f>E14/D14</f>
        <v>0.06955170465247693</v>
      </c>
    </row>
    <row r="15" spans="1:7" s="44" customFormat="1" ht="18.75" customHeight="1" outlineLevel="1">
      <c r="A15" s="38" t="s">
        <v>58</v>
      </c>
      <c r="B15" s="43" t="s">
        <v>17</v>
      </c>
      <c r="C15" s="70">
        <v>1519.9</v>
      </c>
      <c r="D15" s="70">
        <v>1519.9</v>
      </c>
      <c r="E15" s="40">
        <v>555</v>
      </c>
      <c r="F15" s="69">
        <f>E15/C15</f>
        <v>0.36515560234225936</v>
      </c>
      <c r="G15" s="69">
        <f>E15/D15</f>
        <v>0.36515560234225936</v>
      </c>
    </row>
    <row r="16" spans="1:7" s="44" customFormat="1" ht="31.5" outlineLevel="1">
      <c r="A16" s="38" t="s">
        <v>110</v>
      </c>
      <c r="B16" s="43" t="s">
        <v>111</v>
      </c>
      <c r="C16" s="70">
        <v>1</v>
      </c>
      <c r="D16" s="70">
        <v>1</v>
      </c>
      <c r="E16" s="40">
        <v>0.4</v>
      </c>
      <c r="F16" s="69">
        <f>E16/C16</f>
        <v>0.4</v>
      </c>
      <c r="G16" s="69">
        <f>E16/D16</f>
        <v>0.4</v>
      </c>
    </row>
    <row r="17" spans="1:7" s="44" customFormat="1" ht="15.75" outlineLevel="1">
      <c r="A17" s="38" t="s">
        <v>57</v>
      </c>
      <c r="B17" s="43" t="s">
        <v>18</v>
      </c>
      <c r="C17" s="40">
        <v>500</v>
      </c>
      <c r="D17" s="40">
        <v>500</v>
      </c>
      <c r="E17" s="70">
        <v>311.7</v>
      </c>
      <c r="F17" s="69">
        <f>E17/C17</f>
        <v>0.6234</v>
      </c>
      <c r="G17" s="69">
        <f>E17/D17</f>
        <v>0.6234</v>
      </c>
    </row>
    <row r="18" spans="1:7" s="44" customFormat="1" ht="15.75" outlineLevel="1">
      <c r="A18" s="38" t="s">
        <v>19</v>
      </c>
      <c r="B18" s="43" t="s">
        <v>20</v>
      </c>
      <c r="C18" s="70">
        <v>217.4</v>
      </c>
      <c r="D18" s="70">
        <v>217.4</v>
      </c>
      <c r="E18" s="40">
        <v>61.2</v>
      </c>
      <c r="F18" s="69">
        <f>E18/C18</f>
        <v>0.281508739650414</v>
      </c>
      <c r="G18" s="69">
        <f>E18/D18</f>
        <v>0.281508739650414</v>
      </c>
    </row>
    <row r="19" spans="1:7" s="44" customFormat="1" ht="15.75" outlineLevel="1">
      <c r="A19" s="38" t="s">
        <v>82</v>
      </c>
      <c r="B19" s="43" t="s">
        <v>83</v>
      </c>
      <c r="C19" s="70"/>
      <c r="D19" s="70"/>
      <c r="E19" s="70"/>
      <c r="F19" s="69"/>
      <c r="G19" s="69"/>
    </row>
    <row r="20" spans="1:7" s="44" customFormat="1" ht="15.75" outlineLevel="1">
      <c r="A20" s="38" t="s">
        <v>78</v>
      </c>
      <c r="B20" s="43" t="s">
        <v>77</v>
      </c>
      <c r="C20" s="70">
        <v>3399.3</v>
      </c>
      <c r="D20" s="70">
        <v>3399.3</v>
      </c>
      <c r="E20" s="70">
        <v>1993.2</v>
      </c>
      <c r="F20" s="69">
        <f>E20/C20</f>
        <v>0.5863560144735681</v>
      </c>
      <c r="G20" s="69">
        <f>E20/D20</f>
        <v>0.5863560144735681</v>
      </c>
    </row>
    <row r="21" spans="1:7" s="44" customFormat="1" ht="30.75" customHeight="1" outlineLevel="1">
      <c r="A21" s="38" t="s">
        <v>67</v>
      </c>
      <c r="B21" s="43" t="s">
        <v>63</v>
      </c>
      <c r="C21" s="40">
        <v>100</v>
      </c>
      <c r="D21" s="40">
        <v>100</v>
      </c>
      <c r="E21" s="70">
        <v>394.4</v>
      </c>
      <c r="F21" s="69" t="s">
        <v>14</v>
      </c>
      <c r="G21" s="69" t="s">
        <v>14</v>
      </c>
    </row>
    <row r="22" spans="1:7" s="44" customFormat="1" ht="15.75" outlineLevel="1">
      <c r="A22" s="38" t="s">
        <v>66</v>
      </c>
      <c r="B22" s="43" t="s">
        <v>21</v>
      </c>
      <c r="C22" s="40">
        <v>450</v>
      </c>
      <c r="D22" s="40">
        <v>450</v>
      </c>
      <c r="E22" s="70">
        <v>259.1</v>
      </c>
      <c r="F22" s="69">
        <f>E22/C22</f>
        <v>0.5757777777777778</v>
      </c>
      <c r="G22" s="69">
        <f>E22/D22</f>
        <v>0.5757777777777778</v>
      </c>
    </row>
    <row r="23" spans="1:7" s="44" customFormat="1" ht="15.75" outlineLevel="1">
      <c r="A23" s="38" t="s">
        <v>22</v>
      </c>
      <c r="B23" s="43" t="s">
        <v>23</v>
      </c>
      <c r="C23" s="70">
        <v>429.9</v>
      </c>
      <c r="D23" s="70">
        <v>429.9</v>
      </c>
      <c r="E23" s="40">
        <v>458.3</v>
      </c>
      <c r="F23" s="69">
        <f>E23/C23</f>
        <v>1.0660618748546173</v>
      </c>
      <c r="G23" s="69">
        <f>E23/D23</f>
        <v>1.0660618748546173</v>
      </c>
    </row>
    <row r="24" spans="1:7" s="44" customFormat="1" ht="15.75" outlineLevel="1">
      <c r="A24" s="38" t="s">
        <v>24</v>
      </c>
      <c r="B24" s="43" t="s">
        <v>25</v>
      </c>
      <c r="C24" s="40"/>
      <c r="D24" s="40"/>
      <c r="E24" s="70"/>
      <c r="F24" s="69"/>
      <c r="G24" s="69"/>
    </row>
    <row r="25" spans="1:7" s="54" customFormat="1" ht="15.75" outlineLevel="1">
      <c r="A25" s="104" t="s">
        <v>26</v>
      </c>
      <c r="B25" s="105"/>
      <c r="C25" s="48">
        <f>SUM(C13:C24)</f>
        <v>14367.699999999999</v>
      </c>
      <c r="D25" s="48">
        <f>SUM(D13:D24)</f>
        <v>14367.699999999999</v>
      </c>
      <c r="E25" s="48">
        <f>SUM(E13:E24)</f>
        <v>6544.9</v>
      </c>
      <c r="F25" s="42">
        <f>E25/C25</f>
        <v>0.455528720672063</v>
      </c>
      <c r="G25" s="42">
        <f>E25/D25</f>
        <v>0.455528720672063</v>
      </c>
    </row>
    <row r="26" spans="1:7" s="32" customFormat="1" ht="24.75" customHeight="1">
      <c r="A26" s="100" t="s">
        <v>27</v>
      </c>
      <c r="B26" s="101"/>
      <c r="C26" s="48">
        <f>C12+C25</f>
        <v>183868</v>
      </c>
      <c r="D26" s="48">
        <f>D12+D25</f>
        <v>183868</v>
      </c>
      <c r="E26" s="48">
        <f>E12+E25</f>
        <v>120483.09999999999</v>
      </c>
      <c r="F26" s="42">
        <f>E26/C26</f>
        <v>0.6552695411925946</v>
      </c>
      <c r="G26" s="42">
        <f>E26/D26</f>
        <v>0.6552695411925946</v>
      </c>
    </row>
    <row r="27" spans="1:7" s="46" customFormat="1" ht="15.75" outlineLevel="1">
      <c r="A27" s="47" t="s">
        <v>28</v>
      </c>
      <c r="B27" s="1" t="s">
        <v>29</v>
      </c>
      <c r="C27" s="48">
        <f>C28+C33+C34</f>
        <v>500035.80000000005</v>
      </c>
      <c r="D27" s="48">
        <f>D28+D33+D34</f>
        <v>521195.29999999993</v>
      </c>
      <c r="E27" s="48">
        <f>E28+E33+E34</f>
        <v>347883.00000000006</v>
      </c>
      <c r="F27" s="42">
        <f>E27/C27</f>
        <v>0.6957161867210309</v>
      </c>
      <c r="G27" s="42">
        <f>E27/D27</f>
        <v>0.6674714833383956</v>
      </c>
    </row>
    <row r="28" spans="1:7" s="46" customFormat="1" ht="75" customHeight="1" outlineLevel="1">
      <c r="A28" s="47" t="s">
        <v>30</v>
      </c>
      <c r="B28" s="1" t="s">
        <v>31</v>
      </c>
      <c r="C28" s="48">
        <f>C29+C30+C31+C32</f>
        <v>500035.80000000005</v>
      </c>
      <c r="D28" s="48">
        <f>D29+D30+D31+D32</f>
        <v>521657.79999999993</v>
      </c>
      <c r="E28" s="48">
        <f>E29+E30+E31+E32</f>
        <v>348342.80000000005</v>
      </c>
      <c r="F28" s="42">
        <f>E28/C28</f>
        <v>0.6966357208823849</v>
      </c>
      <c r="G28" s="42">
        <f>E28/D28</f>
        <v>0.6677611261635503</v>
      </c>
    </row>
    <row r="29" spans="1:7" s="46" customFormat="1" ht="78" customHeight="1" outlineLevel="1">
      <c r="A29" s="47" t="s">
        <v>98</v>
      </c>
      <c r="B29" s="47" t="s">
        <v>32</v>
      </c>
      <c r="C29" s="48">
        <v>167724</v>
      </c>
      <c r="D29" s="48">
        <v>167724</v>
      </c>
      <c r="E29" s="48">
        <v>146059.4</v>
      </c>
      <c r="F29" s="42">
        <f>E29/C29</f>
        <v>0.8708318427893443</v>
      </c>
      <c r="G29" s="42">
        <f>E29/D29</f>
        <v>0.8708318427893443</v>
      </c>
    </row>
    <row r="30" spans="1:7" s="46" customFormat="1" ht="35.25" customHeight="1" outlineLevel="1">
      <c r="A30" s="47" t="s">
        <v>99</v>
      </c>
      <c r="B30" s="47" t="s">
        <v>33</v>
      </c>
      <c r="C30" s="48">
        <v>91329.8</v>
      </c>
      <c r="D30" s="48">
        <v>103509.1</v>
      </c>
      <c r="E30" s="48">
        <v>36421.3</v>
      </c>
      <c r="F30" s="42">
        <f>E30/C30</f>
        <v>0.39878878525957573</v>
      </c>
      <c r="G30" s="42">
        <f>E30/D30</f>
        <v>0.3518656813748743</v>
      </c>
    </row>
    <row r="31" spans="1:249" ht="47.25">
      <c r="A31" s="47" t="s">
        <v>100</v>
      </c>
      <c r="B31" s="47" t="s">
        <v>34</v>
      </c>
      <c r="C31" s="48">
        <v>240017.1</v>
      </c>
      <c r="D31" s="48">
        <v>237080.6</v>
      </c>
      <c r="E31" s="48">
        <v>159993.6</v>
      </c>
      <c r="F31" s="42">
        <f>E31/C31</f>
        <v>0.6665925052839985</v>
      </c>
      <c r="G31" s="42">
        <f>E31/D31</f>
        <v>0.6748489754117376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5.75">
      <c r="A32" s="47" t="s">
        <v>101</v>
      </c>
      <c r="B32" s="47" t="s">
        <v>56</v>
      </c>
      <c r="C32" s="48">
        <v>964.9</v>
      </c>
      <c r="D32" s="48">
        <v>13344.1</v>
      </c>
      <c r="E32" s="48">
        <v>5868.5</v>
      </c>
      <c r="F32" s="42" t="s">
        <v>14</v>
      </c>
      <c r="G32" s="42">
        <f>E32/D32</f>
        <v>0.43978237573159673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31.5">
      <c r="A33" s="47" t="s">
        <v>117</v>
      </c>
      <c r="B33" s="49" t="s">
        <v>59</v>
      </c>
      <c r="C33" s="78"/>
      <c r="D33" s="78">
        <v>63.1</v>
      </c>
      <c r="E33" s="79">
        <v>106.4</v>
      </c>
      <c r="F33" s="42"/>
      <c r="G33" s="42">
        <f>E33/D33</f>
        <v>1.6862123613312203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102</v>
      </c>
      <c r="B34" s="49" t="s">
        <v>59</v>
      </c>
      <c r="C34" s="48"/>
      <c r="D34" s="48">
        <v>-525.6</v>
      </c>
      <c r="E34" s="48">
        <v>-566.2</v>
      </c>
      <c r="F34" s="42"/>
      <c r="G34" s="42">
        <f>E34/D34</f>
        <v>1.0772450532724507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98" t="s">
        <v>35</v>
      </c>
      <c r="B35" s="98"/>
      <c r="C35" s="97">
        <f>C26+C27</f>
        <v>683903.8</v>
      </c>
      <c r="D35" s="97">
        <f>D26+D27</f>
        <v>705063.2999999999</v>
      </c>
      <c r="E35" s="97">
        <f>E26+E27</f>
        <v>468366.10000000003</v>
      </c>
      <c r="F35" s="41">
        <f>E35/C35</f>
        <v>0.6848420786666195</v>
      </c>
      <c r="G35" s="41">
        <f>E35/D35</f>
        <v>0.6642894333033645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26:B26"/>
    <mergeCell ref="A12:B12"/>
    <mergeCell ref="A25:B25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8"/>
  <sheetViews>
    <sheetView zoomScalePageLayoutView="0" workbookViewId="0" topLeftCell="A136">
      <selection activeCell="D161" sqref="D161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07" t="s">
        <v>37</v>
      </c>
      <c r="B1" s="107"/>
      <c r="C1" s="107"/>
      <c r="D1" s="107"/>
      <c r="E1" s="107"/>
      <c r="F1" s="107"/>
      <c r="G1" s="33"/>
    </row>
    <row r="2" spans="1:7" ht="18.75" customHeight="1">
      <c r="A2" s="108" t="s">
        <v>122</v>
      </c>
      <c r="B2" s="108"/>
      <c r="C2" s="108"/>
      <c r="D2" s="108"/>
      <c r="E2" s="108"/>
      <c r="F2" s="108"/>
      <c r="G2" s="34"/>
    </row>
    <row r="3" spans="1:11" ht="13.5" customHeight="1">
      <c r="A3" s="114" t="s">
        <v>2</v>
      </c>
      <c r="B3" s="114" t="s">
        <v>3</v>
      </c>
      <c r="C3" s="116" t="s">
        <v>113</v>
      </c>
      <c r="D3" s="109" t="s">
        <v>114</v>
      </c>
      <c r="E3" s="111" t="s">
        <v>121</v>
      </c>
      <c r="F3" s="71" t="s">
        <v>72</v>
      </c>
      <c r="G3" s="56" t="s">
        <v>38</v>
      </c>
      <c r="H3" s="56" t="s">
        <v>38</v>
      </c>
      <c r="I3" s="56" t="s">
        <v>38</v>
      </c>
      <c r="J3" s="109" t="s">
        <v>104</v>
      </c>
      <c r="K3" s="109" t="s">
        <v>62</v>
      </c>
    </row>
    <row r="4" spans="1:11" ht="51" customHeight="1">
      <c r="A4" s="115"/>
      <c r="B4" s="115"/>
      <c r="C4" s="117"/>
      <c r="D4" s="113"/>
      <c r="E4" s="112"/>
      <c r="F4" s="81" t="s">
        <v>73</v>
      </c>
      <c r="G4" s="58" t="s">
        <v>65</v>
      </c>
      <c r="H4" s="59" t="s">
        <v>39</v>
      </c>
      <c r="I4" s="59" t="s">
        <v>40</v>
      </c>
      <c r="J4" s="110"/>
      <c r="K4" s="110"/>
    </row>
    <row r="5" spans="1:11" ht="12.75">
      <c r="A5" s="2" t="s">
        <v>4</v>
      </c>
      <c r="B5" s="3" t="s">
        <v>5</v>
      </c>
      <c r="C5" s="4">
        <f>C6+C7+C8+C9+C10+C11+C12+C13+C14</f>
        <v>17393</v>
      </c>
      <c r="D5" s="4">
        <f>D6+D7+D8+D9+D10+D11+D12+D13+D14</f>
        <v>17393</v>
      </c>
      <c r="E5" s="4">
        <f>E6+E7+E8+E9+E10+E11+E12+E13+E14</f>
        <v>11545.699999999999</v>
      </c>
      <c r="F5" s="4">
        <f>F6+F7+F8+F9+F10+F11+F12+F13+F14</f>
        <v>0</v>
      </c>
      <c r="G5" s="5">
        <f>E5/C5</f>
        <v>0.6638130282297475</v>
      </c>
      <c r="H5" s="16" t="e">
        <f>E5/#REF!</f>
        <v>#REF!</v>
      </c>
      <c r="I5" s="16" t="e">
        <f>E5/#REF!</f>
        <v>#REF!</v>
      </c>
      <c r="J5" s="16">
        <f>E5/C5</f>
        <v>0.6638130282297475</v>
      </c>
      <c r="K5" s="15">
        <f>E5/D5</f>
        <v>0.6638130282297475</v>
      </c>
    </row>
    <row r="6" spans="1:11" ht="12.75">
      <c r="A6" s="60" t="s">
        <v>41</v>
      </c>
      <c r="B6" s="57"/>
      <c r="C6" s="65">
        <v>587.7</v>
      </c>
      <c r="D6" s="65">
        <v>587.7</v>
      </c>
      <c r="E6" s="90">
        <v>403</v>
      </c>
      <c r="F6" s="62"/>
      <c r="G6" s="93"/>
      <c r="H6" s="94"/>
      <c r="I6" s="94"/>
      <c r="J6" s="64">
        <v>0</v>
      </c>
      <c r="K6" s="64">
        <v>0</v>
      </c>
    </row>
    <row r="7" spans="1:11" ht="12.75">
      <c r="A7" s="60" t="s">
        <v>42</v>
      </c>
      <c r="B7" s="57"/>
      <c r="C7" s="65">
        <v>160.9</v>
      </c>
      <c r="D7" s="65">
        <v>160.9</v>
      </c>
      <c r="E7" s="90">
        <v>126</v>
      </c>
      <c r="F7" s="62"/>
      <c r="G7" s="93"/>
      <c r="H7" s="94"/>
      <c r="I7" s="94"/>
      <c r="J7" s="64">
        <v>0</v>
      </c>
      <c r="K7" s="64">
        <v>0</v>
      </c>
    </row>
    <row r="8" spans="1:11" ht="12.75">
      <c r="A8" s="60" t="s">
        <v>43</v>
      </c>
      <c r="B8" s="57"/>
      <c r="C8" s="65">
        <v>513.4</v>
      </c>
      <c r="D8" s="65">
        <v>513.4</v>
      </c>
      <c r="E8" s="90">
        <v>330.2</v>
      </c>
      <c r="F8" s="65"/>
      <c r="G8" s="93"/>
      <c r="H8" s="94"/>
      <c r="I8" s="94"/>
      <c r="J8" s="64">
        <f>E8/C8</f>
        <v>0.6431632255551227</v>
      </c>
      <c r="K8" s="64">
        <f>E8/D8</f>
        <v>0.6431632255551227</v>
      </c>
    </row>
    <row r="9" spans="1:11" ht="12.75">
      <c r="A9" s="60" t="s">
        <v>44</v>
      </c>
      <c r="B9" s="57"/>
      <c r="C9" s="65">
        <v>446.6</v>
      </c>
      <c r="D9" s="65">
        <v>446.6</v>
      </c>
      <c r="E9" s="90">
        <v>284.8</v>
      </c>
      <c r="F9" s="62"/>
      <c r="G9" s="93"/>
      <c r="H9" s="94"/>
      <c r="I9" s="94"/>
      <c r="J9" s="64">
        <f>E9/C9</f>
        <v>0.6377071204657412</v>
      </c>
      <c r="K9" s="64">
        <f>E9/D9</f>
        <v>0.6377071204657412</v>
      </c>
    </row>
    <row r="10" spans="1:11" ht="12.75">
      <c r="A10" s="60" t="s">
        <v>45</v>
      </c>
      <c r="B10" s="57"/>
      <c r="C10" s="65">
        <v>32</v>
      </c>
      <c r="D10" s="65">
        <v>32</v>
      </c>
      <c r="E10" s="90">
        <v>28.2</v>
      </c>
      <c r="F10" s="62"/>
      <c r="G10" s="93"/>
      <c r="H10" s="94"/>
      <c r="I10" s="94"/>
      <c r="J10" s="64">
        <f>E10/C10</f>
        <v>0.88125</v>
      </c>
      <c r="K10" s="64">
        <f>E10/D10</f>
        <v>0.88125</v>
      </c>
    </row>
    <row r="11" spans="1:11" ht="12.75">
      <c r="A11" s="60" t="s">
        <v>46</v>
      </c>
      <c r="B11" s="57"/>
      <c r="C11" s="65">
        <v>1628.2</v>
      </c>
      <c r="D11" s="65">
        <v>1628.2</v>
      </c>
      <c r="E11" s="90">
        <v>1170.6</v>
      </c>
      <c r="F11" s="62"/>
      <c r="G11" s="93"/>
      <c r="H11" s="94"/>
      <c r="I11" s="94"/>
      <c r="J11" s="64">
        <f>E11/C11</f>
        <v>0.7189534455226629</v>
      </c>
      <c r="K11" s="64">
        <f>E11/D11</f>
        <v>0.7189534455226629</v>
      </c>
    </row>
    <row r="12" spans="1:11" ht="12.75">
      <c r="A12" s="60" t="s">
        <v>47</v>
      </c>
      <c r="B12" s="57"/>
      <c r="C12" s="65">
        <v>135.4</v>
      </c>
      <c r="D12" s="65">
        <v>135.4</v>
      </c>
      <c r="E12" s="90">
        <v>179.6</v>
      </c>
      <c r="F12" s="62"/>
      <c r="G12" s="93"/>
      <c r="H12" s="94"/>
      <c r="I12" s="94"/>
      <c r="J12" s="64">
        <f>E12/C12</f>
        <v>1.326440177252585</v>
      </c>
      <c r="K12" s="64">
        <f>E12/D12</f>
        <v>1.326440177252585</v>
      </c>
    </row>
    <row r="13" spans="1:11" ht="12.75">
      <c r="A13" s="60" t="s">
        <v>48</v>
      </c>
      <c r="B13" s="57"/>
      <c r="C13" s="65">
        <v>183.4</v>
      </c>
      <c r="D13" s="65">
        <v>183.4</v>
      </c>
      <c r="E13" s="90">
        <v>104</v>
      </c>
      <c r="F13" s="62"/>
      <c r="G13" s="93"/>
      <c r="H13" s="94"/>
      <c r="I13" s="94"/>
      <c r="J13" s="64">
        <f>E13/C13</f>
        <v>0.5670665212649946</v>
      </c>
      <c r="K13" s="64">
        <f>E13/D13</f>
        <v>0.5670665212649946</v>
      </c>
    </row>
    <row r="14" spans="1:11" ht="12.75">
      <c r="A14" s="60" t="s">
        <v>49</v>
      </c>
      <c r="B14" s="57"/>
      <c r="C14" s="65">
        <v>13705.4</v>
      </c>
      <c r="D14" s="65">
        <v>13705.4</v>
      </c>
      <c r="E14" s="90">
        <v>8919.3</v>
      </c>
      <c r="F14" s="62"/>
      <c r="G14" s="93"/>
      <c r="H14" s="94"/>
      <c r="I14" s="94"/>
      <c r="J14" s="64">
        <f>E14/C14</f>
        <v>0.6507872809257664</v>
      </c>
      <c r="K14" s="64">
        <f>E14/D14</f>
        <v>0.6507872809257664</v>
      </c>
    </row>
    <row r="15" spans="1:12" ht="12.75">
      <c r="A15" s="10" t="s">
        <v>68</v>
      </c>
      <c r="B15" s="21" t="s">
        <v>70</v>
      </c>
      <c r="C15" s="4">
        <f>C16+C17+C18+C19+C20+C21+C22+C23+C24</f>
        <v>11908.8</v>
      </c>
      <c r="D15" s="4">
        <f>D16+D17+D18+D19+D20+D21+D22+D23+D24</f>
        <v>11908.8</v>
      </c>
      <c r="E15" s="4">
        <f>E16+E17+E18+E19+E20+E21+E22+E23+E24</f>
        <v>9985.6</v>
      </c>
      <c r="F15" s="12">
        <f>F16+F17+F18+F19+F20+F21+F22+F23+F24</f>
        <v>0</v>
      </c>
      <c r="G15" s="95">
        <f>E15/C15</f>
        <v>0.8385059787720006</v>
      </c>
      <c r="H15" s="95"/>
      <c r="I15" s="95"/>
      <c r="J15" s="15">
        <f>E15/C15</f>
        <v>0.8385059787720006</v>
      </c>
      <c r="K15" s="15">
        <f>E15/D15</f>
        <v>0.8385059787720006</v>
      </c>
      <c r="L15" s="91"/>
    </row>
    <row r="16" spans="1:11" ht="12.75">
      <c r="A16" s="60" t="s">
        <v>41</v>
      </c>
      <c r="B16" s="66"/>
      <c r="C16" s="67">
        <v>1263.1</v>
      </c>
      <c r="D16" s="67">
        <v>1263.1</v>
      </c>
      <c r="E16" s="86">
        <v>1059.1</v>
      </c>
      <c r="F16" s="62"/>
      <c r="G16" s="93"/>
      <c r="H16" s="96"/>
      <c r="I16" s="93"/>
      <c r="J16" s="64">
        <f>E16/C16</f>
        <v>0.8384925975773889</v>
      </c>
      <c r="K16" s="64">
        <f>E16/D16</f>
        <v>0.8384925975773889</v>
      </c>
    </row>
    <row r="17" spans="1:11" ht="12.75">
      <c r="A17" s="60" t="s">
        <v>42</v>
      </c>
      <c r="B17" s="66"/>
      <c r="C17" s="67">
        <v>712</v>
      </c>
      <c r="D17" s="67">
        <v>712</v>
      </c>
      <c r="E17" s="86">
        <v>597</v>
      </c>
      <c r="F17" s="62"/>
      <c r="G17" s="93"/>
      <c r="H17" s="96"/>
      <c r="I17" s="93"/>
      <c r="J17" s="64">
        <f>E17/C17</f>
        <v>0.8384831460674157</v>
      </c>
      <c r="K17" s="64">
        <f>E17/D17</f>
        <v>0.8384831460674157</v>
      </c>
    </row>
    <row r="18" spans="1:11" ht="12.75">
      <c r="A18" s="60" t="s">
        <v>43</v>
      </c>
      <c r="B18" s="66"/>
      <c r="C18" s="67">
        <v>1096.6</v>
      </c>
      <c r="D18" s="67">
        <v>1096.6</v>
      </c>
      <c r="E18" s="86">
        <v>919.5</v>
      </c>
      <c r="F18" s="62"/>
      <c r="G18" s="93"/>
      <c r="H18" s="96"/>
      <c r="I18" s="93"/>
      <c r="J18" s="64">
        <f>E18/C18</f>
        <v>0.8385008207185848</v>
      </c>
      <c r="K18" s="64">
        <f>E18/D18</f>
        <v>0.8385008207185848</v>
      </c>
    </row>
    <row r="19" spans="1:11" ht="12.75">
      <c r="A19" s="60" t="s">
        <v>44</v>
      </c>
      <c r="B19" s="66"/>
      <c r="C19" s="67">
        <v>1272.6</v>
      </c>
      <c r="D19" s="67">
        <v>1272.6</v>
      </c>
      <c r="E19" s="86">
        <v>1067.1</v>
      </c>
      <c r="F19" s="62"/>
      <c r="G19" s="93"/>
      <c r="H19" s="96"/>
      <c r="I19" s="93"/>
      <c r="J19" s="64">
        <f>E19/C19</f>
        <v>0.8385195662423385</v>
      </c>
      <c r="K19" s="64">
        <f>E19/D19</f>
        <v>0.8385195662423385</v>
      </c>
    </row>
    <row r="20" spans="1:11" ht="12.75">
      <c r="A20" s="60" t="s">
        <v>45</v>
      </c>
      <c r="B20" s="66"/>
      <c r="C20" s="67">
        <v>902.4</v>
      </c>
      <c r="D20" s="67">
        <v>902.4</v>
      </c>
      <c r="E20" s="86">
        <v>756.6</v>
      </c>
      <c r="F20" s="62"/>
      <c r="G20" s="93"/>
      <c r="H20" s="96"/>
      <c r="I20" s="93"/>
      <c r="J20" s="64">
        <f>E20/C20</f>
        <v>0.8384308510638299</v>
      </c>
      <c r="K20" s="64">
        <f>E20/D20</f>
        <v>0.8384308510638299</v>
      </c>
    </row>
    <row r="21" spans="1:11" ht="12.75">
      <c r="A21" s="60" t="s">
        <v>46</v>
      </c>
      <c r="B21" s="66"/>
      <c r="C21" s="67">
        <v>1380.2</v>
      </c>
      <c r="D21" s="67">
        <v>1380.2</v>
      </c>
      <c r="E21" s="86">
        <v>1157.3</v>
      </c>
      <c r="F21" s="62"/>
      <c r="G21" s="93"/>
      <c r="H21" s="96"/>
      <c r="I21" s="93"/>
      <c r="J21" s="64">
        <f>E21/C21</f>
        <v>0.8385016664251557</v>
      </c>
      <c r="K21" s="64">
        <f>E21/D21</f>
        <v>0.8385016664251557</v>
      </c>
    </row>
    <row r="22" spans="1:11" ht="12.75">
      <c r="A22" s="60" t="s">
        <v>47</v>
      </c>
      <c r="B22" s="66"/>
      <c r="C22" s="67">
        <v>1180.3</v>
      </c>
      <c r="D22" s="67">
        <v>1180.3</v>
      </c>
      <c r="E22" s="86">
        <v>989.7</v>
      </c>
      <c r="F22" s="62"/>
      <c r="G22" s="93"/>
      <c r="H22" s="96"/>
      <c r="I22" s="93"/>
      <c r="J22" s="64">
        <f>E22/C22</f>
        <v>0.8385156316190799</v>
      </c>
      <c r="K22" s="64">
        <f>E22/D22</f>
        <v>0.8385156316190799</v>
      </c>
    </row>
    <row r="23" spans="1:11" ht="12.75">
      <c r="A23" s="60" t="s">
        <v>48</v>
      </c>
      <c r="B23" s="66"/>
      <c r="C23" s="67">
        <v>1575.3</v>
      </c>
      <c r="D23" s="67">
        <v>1575.3</v>
      </c>
      <c r="E23" s="86">
        <v>1321</v>
      </c>
      <c r="F23" s="62"/>
      <c r="G23" s="93"/>
      <c r="H23" s="95"/>
      <c r="I23" s="93"/>
      <c r="J23" s="64">
        <f>E23/C23</f>
        <v>0.8385704310290104</v>
      </c>
      <c r="K23" s="64">
        <f>E23/D23</f>
        <v>0.8385704310290104</v>
      </c>
    </row>
    <row r="24" spans="1:11" ht="12.75">
      <c r="A24" s="60" t="s">
        <v>49</v>
      </c>
      <c r="B24" s="66"/>
      <c r="C24" s="67">
        <v>2526.3</v>
      </c>
      <c r="D24" s="67">
        <v>2526.3</v>
      </c>
      <c r="E24" s="86">
        <v>2118.3</v>
      </c>
      <c r="F24" s="62"/>
      <c r="G24" s="93"/>
      <c r="H24" s="96"/>
      <c r="I24" s="93"/>
      <c r="J24" s="64">
        <f>E24/C24</f>
        <v>0.8384989906186914</v>
      </c>
      <c r="K24" s="64">
        <f>E24/D24</f>
        <v>0.8384989906186914</v>
      </c>
    </row>
    <row r="25" spans="1:11" ht="12.75">
      <c r="A25" s="7" t="s">
        <v>8</v>
      </c>
      <c r="B25" s="3" t="s">
        <v>9</v>
      </c>
      <c r="C25" s="4">
        <f>C26+C27+C28+C29+C30+C31+C32+C33+C34</f>
        <v>17</v>
      </c>
      <c r="D25" s="4">
        <f>D26+D27+D28+D29+D30+D31+D32+D33+D34</f>
        <v>17</v>
      </c>
      <c r="E25" s="4">
        <f>E26+E27+E28+E29+E30+E31+E32+E33+E34</f>
        <v>33.8</v>
      </c>
      <c r="F25" s="4">
        <f>F26+F27+F28+F29+F30+F31+F32+F33+F34</f>
        <v>0</v>
      </c>
      <c r="G25" s="30">
        <f>E25/C25</f>
        <v>1.9882352941176469</v>
      </c>
      <c r="H25" s="5" t="e">
        <f>E25/#REF!</f>
        <v>#REF!</v>
      </c>
      <c r="I25" s="5" t="e">
        <f>E25/#REF!</f>
        <v>#REF!</v>
      </c>
      <c r="J25" s="15">
        <f>E25/C25</f>
        <v>1.9882352941176469</v>
      </c>
      <c r="K25" s="15">
        <f>E25/D25</f>
        <v>1.9882352941176469</v>
      </c>
    </row>
    <row r="26" spans="1:11" ht="12.75">
      <c r="A26" s="60" t="s">
        <v>41</v>
      </c>
      <c r="B26" s="57"/>
      <c r="C26" s="61">
        <v>1.5</v>
      </c>
      <c r="D26" s="61">
        <v>1.5</v>
      </c>
      <c r="E26" s="86">
        <v>5.5</v>
      </c>
      <c r="F26" s="62"/>
      <c r="G26" s="63"/>
      <c r="H26" s="16"/>
      <c r="I26" s="16"/>
      <c r="J26" s="64" t="s">
        <v>14</v>
      </c>
      <c r="K26" s="64" t="s">
        <v>14</v>
      </c>
    </row>
    <row r="27" spans="1:11" ht="12.75">
      <c r="A27" s="60" t="s">
        <v>42</v>
      </c>
      <c r="B27" s="57"/>
      <c r="C27" s="57"/>
      <c r="D27" s="57"/>
      <c r="E27" s="86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6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1</v>
      </c>
      <c r="D29" s="61">
        <v>1</v>
      </c>
      <c r="E29" s="86">
        <v>8.7</v>
      </c>
      <c r="F29" s="62"/>
      <c r="G29" s="63"/>
      <c r="H29" s="64"/>
      <c r="I29" s="64"/>
      <c r="J29" s="64" t="s">
        <v>14</v>
      </c>
      <c r="K29" s="64" t="s">
        <v>14</v>
      </c>
    </row>
    <row r="30" spans="1:11" ht="12.75">
      <c r="A30" s="60" t="s">
        <v>45</v>
      </c>
      <c r="B30" s="57"/>
      <c r="C30" s="57"/>
      <c r="D30" s="57"/>
      <c r="E30" s="86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4.5</v>
      </c>
      <c r="D31" s="57">
        <v>4.5</v>
      </c>
      <c r="E31" s="86">
        <v>-2.5</v>
      </c>
      <c r="F31" s="62"/>
      <c r="G31" s="63"/>
      <c r="H31" s="64"/>
      <c r="I31" s="64"/>
      <c r="J31" s="64">
        <v>0</v>
      </c>
      <c r="K31" s="64">
        <v>0</v>
      </c>
    </row>
    <row r="32" spans="1:11" ht="12.75">
      <c r="A32" s="60" t="s">
        <v>47</v>
      </c>
      <c r="B32" s="57"/>
      <c r="C32" s="57"/>
      <c r="D32" s="57"/>
      <c r="E32" s="86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61">
        <v>8</v>
      </c>
      <c r="D33" s="61">
        <v>8</v>
      </c>
      <c r="E33" s="86">
        <v>20.4</v>
      </c>
      <c r="F33" s="62"/>
      <c r="G33" s="63"/>
      <c r="H33" s="64"/>
      <c r="I33" s="64"/>
      <c r="J33" s="64" t="s">
        <v>14</v>
      </c>
      <c r="K33" s="64" t="s">
        <v>14</v>
      </c>
    </row>
    <row r="34" spans="1:11" ht="12.75">
      <c r="A34" s="60" t="s">
        <v>49</v>
      </c>
      <c r="B34" s="57"/>
      <c r="C34" s="61">
        <v>2</v>
      </c>
      <c r="D34" s="61">
        <v>2</v>
      </c>
      <c r="E34" s="86">
        <v>1.7</v>
      </c>
      <c r="F34" s="62"/>
      <c r="G34" s="63"/>
      <c r="H34" s="16"/>
      <c r="I34" s="16"/>
      <c r="J34" s="64">
        <f>E34/C34</f>
        <v>0.85</v>
      </c>
      <c r="K34" s="64">
        <f>E34/D34</f>
        <v>0.85</v>
      </c>
    </row>
    <row r="35" spans="1:11" ht="12.75">
      <c r="A35" s="7" t="s">
        <v>10</v>
      </c>
      <c r="B35" s="28" t="s">
        <v>11</v>
      </c>
      <c r="C35" s="4">
        <f>C36+C37+C38+C39+C40+C41+C42+C43+C44</f>
        <v>5759.299999999999</v>
      </c>
      <c r="D35" s="4">
        <f>D36+D37+D38+D39+D40+D41+D42+D43+D44</f>
        <v>5759.299999999999</v>
      </c>
      <c r="E35" s="4">
        <f>E36+E37+E38+E39+E40+E41+E42+E43+E44</f>
        <v>1306.1000000000001</v>
      </c>
      <c r="F35" s="4">
        <f>F36+F37+F38+F39+F40+F41+F42+F43+F44</f>
        <v>0</v>
      </c>
      <c r="G35" s="30">
        <f>E35/C35</f>
        <v>0.22678103241713407</v>
      </c>
      <c r="H35" s="16"/>
      <c r="I35" s="16"/>
      <c r="J35" s="15">
        <f>E35/C35</f>
        <v>0.22678103241713407</v>
      </c>
      <c r="K35" s="15">
        <f>E35/D35</f>
        <v>0.22678103241713407</v>
      </c>
    </row>
    <row r="36" spans="1:11" ht="12.75">
      <c r="A36" s="60" t="s">
        <v>41</v>
      </c>
      <c r="B36" s="57"/>
      <c r="C36" s="61">
        <v>422.4</v>
      </c>
      <c r="D36" s="61">
        <v>422.4</v>
      </c>
      <c r="E36" s="6">
        <v>43.7</v>
      </c>
      <c r="F36" s="65"/>
      <c r="G36" s="63"/>
      <c r="H36" s="64"/>
      <c r="I36" s="64"/>
      <c r="J36" s="64">
        <f>E36/C36</f>
        <v>0.1034564393939394</v>
      </c>
      <c r="K36" s="64">
        <f>E36/D36</f>
        <v>0.1034564393939394</v>
      </c>
    </row>
    <row r="37" spans="1:11" ht="12.75">
      <c r="A37" s="60" t="s">
        <v>42</v>
      </c>
      <c r="B37" s="57"/>
      <c r="C37" s="61">
        <v>105.8</v>
      </c>
      <c r="D37" s="61">
        <v>105.8</v>
      </c>
      <c r="E37" s="6">
        <v>6.2</v>
      </c>
      <c r="F37" s="65"/>
      <c r="G37" s="63"/>
      <c r="H37" s="64"/>
      <c r="I37" s="64"/>
      <c r="J37" s="64">
        <f>E37/C37</f>
        <v>0.05860113421550095</v>
      </c>
      <c r="K37" s="64">
        <f>E37/D37</f>
        <v>0.05860113421550095</v>
      </c>
    </row>
    <row r="38" spans="1:11" ht="12.75">
      <c r="A38" s="60" t="s">
        <v>43</v>
      </c>
      <c r="B38" s="57"/>
      <c r="C38" s="61">
        <v>882.2</v>
      </c>
      <c r="D38" s="61">
        <v>882.2</v>
      </c>
      <c r="E38" s="6">
        <v>905.1</v>
      </c>
      <c r="F38" s="65"/>
      <c r="G38" s="63"/>
      <c r="H38" s="64"/>
      <c r="I38" s="64"/>
      <c r="J38" s="64">
        <f>E38/C38</f>
        <v>1.0259578326909997</v>
      </c>
      <c r="K38" s="64">
        <f>E38/D38</f>
        <v>1.0259578326909997</v>
      </c>
    </row>
    <row r="39" spans="1:11" ht="12.75">
      <c r="A39" s="60" t="s">
        <v>44</v>
      </c>
      <c r="B39" s="57"/>
      <c r="C39" s="61">
        <v>141.6</v>
      </c>
      <c r="D39" s="61">
        <v>141.6</v>
      </c>
      <c r="E39" s="6">
        <v>32.7</v>
      </c>
      <c r="F39" s="65"/>
      <c r="G39" s="63"/>
      <c r="H39" s="64"/>
      <c r="I39" s="64"/>
      <c r="J39" s="64">
        <f>E39/C39</f>
        <v>0.23093220338983053</v>
      </c>
      <c r="K39" s="64">
        <f>E39/D39</f>
        <v>0.23093220338983053</v>
      </c>
    </row>
    <row r="40" spans="1:11" ht="12.75">
      <c r="A40" s="60" t="s">
        <v>45</v>
      </c>
      <c r="B40" s="57"/>
      <c r="C40" s="61">
        <v>91.7</v>
      </c>
      <c r="D40" s="61">
        <v>91.7</v>
      </c>
      <c r="E40" s="6">
        <v>4.6</v>
      </c>
      <c r="F40" s="65"/>
      <c r="G40" s="63"/>
      <c r="H40" s="64"/>
      <c r="I40" s="64"/>
      <c r="J40" s="64">
        <f>E40/C40</f>
        <v>0.050163576881134125</v>
      </c>
      <c r="K40" s="64">
        <f>E40/D40</f>
        <v>0.050163576881134125</v>
      </c>
    </row>
    <row r="41" spans="1:11" ht="12.75">
      <c r="A41" s="60" t="s">
        <v>46</v>
      </c>
      <c r="B41" s="57"/>
      <c r="C41" s="61">
        <v>326.3</v>
      </c>
      <c r="D41" s="61">
        <v>326.3</v>
      </c>
      <c r="E41" s="6">
        <v>108.2</v>
      </c>
      <c r="F41" s="65"/>
      <c r="G41" s="63"/>
      <c r="H41" s="64"/>
      <c r="I41" s="64"/>
      <c r="J41" s="64">
        <f>E41/C41</f>
        <v>0.3315966901624272</v>
      </c>
      <c r="K41" s="64">
        <f>E41/D41</f>
        <v>0.3315966901624272</v>
      </c>
    </row>
    <row r="42" spans="1:11" ht="12.75">
      <c r="A42" s="60" t="s">
        <v>47</v>
      </c>
      <c r="B42" s="57"/>
      <c r="C42" s="61">
        <v>324.7</v>
      </c>
      <c r="D42" s="61">
        <v>324.7</v>
      </c>
      <c r="E42" s="6">
        <v>12.4</v>
      </c>
      <c r="F42" s="65"/>
      <c r="G42" s="63"/>
      <c r="H42" s="64"/>
      <c r="I42" s="64"/>
      <c r="J42" s="64">
        <f>E42/C42</f>
        <v>0.03818909762858023</v>
      </c>
      <c r="K42" s="64">
        <f>E42/D42</f>
        <v>0.03818909762858023</v>
      </c>
    </row>
    <row r="43" spans="1:12" ht="12.75">
      <c r="A43" s="60" t="s">
        <v>48</v>
      </c>
      <c r="B43" s="57"/>
      <c r="C43" s="61">
        <v>416.1</v>
      </c>
      <c r="D43" s="61">
        <v>416.1</v>
      </c>
      <c r="E43" s="6">
        <v>99.4</v>
      </c>
      <c r="F43" s="65"/>
      <c r="G43" s="63"/>
      <c r="H43" s="64"/>
      <c r="I43" s="64"/>
      <c r="J43" s="64">
        <f>E43/C43</f>
        <v>0.2388848834414804</v>
      </c>
      <c r="K43" s="64">
        <f>E43/D43</f>
        <v>0.2388848834414804</v>
      </c>
      <c r="L43" s="82"/>
    </row>
    <row r="44" spans="1:12" ht="12.75">
      <c r="A44" s="60" t="s">
        <v>49</v>
      </c>
      <c r="B44" s="57"/>
      <c r="C44" s="61">
        <v>3048.5</v>
      </c>
      <c r="D44" s="61">
        <v>3048.5</v>
      </c>
      <c r="E44" s="6">
        <v>93.8</v>
      </c>
      <c r="F44" s="65"/>
      <c r="G44" s="63"/>
      <c r="H44" s="64"/>
      <c r="I44" s="64"/>
      <c r="J44" s="64">
        <f>E44/C44</f>
        <v>0.030769230769230767</v>
      </c>
      <c r="K44" s="64">
        <f>E44/D44</f>
        <v>0.030769230769230767</v>
      </c>
      <c r="L44" s="82"/>
    </row>
    <row r="45" spans="1:12" s="8" customFormat="1" ht="12.75">
      <c r="A45" s="7" t="s">
        <v>84</v>
      </c>
      <c r="B45" s="3" t="s">
        <v>85</v>
      </c>
      <c r="C45" s="4">
        <f>C46+C47+C48+C49+C50+C51+C52+C53+C54</f>
        <v>2469.3</v>
      </c>
      <c r="D45" s="4">
        <f>D46+D47+D48+D49+D50+D51+D52+D53+D54</f>
        <v>2469.3</v>
      </c>
      <c r="E45" s="4">
        <f>E46+E47+E48+E49+E50+E51+E52+E53+E54</f>
        <v>1769.0000000000002</v>
      </c>
      <c r="F45" s="4">
        <f>F46+F47+F48+F49+F50+F51+F52+F53+F54</f>
        <v>0</v>
      </c>
      <c r="G45" s="5">
        <f>E45/C45</f>
        <v>0.7163973595755883</v>
      </c>
      <c r="H45" s="16" t="e">
        <f>E45/#REF!</f>
        <v>#REF!</v>
      </c>
      <c r="I45" s="16" t="e">
        <f>E45/#REF!</f>
        <v>#REF!</v>
      </c>
      <c r="J45" s="15">
        <f>E45/C45</f>
        <v>0.7163973595755883</v>
      </c>
      <c r="K45" s="15">
        <f>E45/D45</f>
        <v>0.7163973595755883</v>
      </c>
      <c r="L45" s="82"/>
    </row>
    <row r="46" spans="1:12" ht="12.75">
      <c r="A46" s="60" t="s">
        <v>41</v>
      </c>
      <c r="B46" s="57"/>
      <c r="C46" s="6">
        <v>166.4</v>
      </c>
      <c r="D46" s="6">
        <v>166.4</v>
      </c>
      <c r="E46" s="6">
        <v>126</v>
      </c>
      <c r="F46" s="65"/>
      <c r="G46" s="63"/>
      <c r="H46" s="64"/>
      <c r="I46" s="64"/>
      <c r="J46" s="64">
        <f>E46/C46</f>
        <v>0.7572115384615384</v>
      </c>
      <c r="K46" s="64">
        <f>E46/D46</f>
        <v>0.7572115384615384</v>
      </c>
      <c r="L46" s="82"/>
    </row>
    <row r="47" spans="1:12" ht="12.75">
      <c r="A47" s="60" t="s">
        <v>42</v>
      </c>
      <c r="B47" s="57"/>
      <c r="C47" s="6">
        <v>31.5</v>
      </c>
      <c r="D47" s="6">
        <v>31.5</v>
      </c>
      <c r="E47" s="6">
        <v>108.8</v>
      </c>
      <c r="F47" s="65"/>
      <c r="G47" s="63"/>
      <c r="H47" s="64"/>
      <c r="I47" s="64"/>
      <c r="J47" s="64" t="s">
        <v>14</v>
      </c>
      <c r="K47" s="64" t="s">
        <v>14</v>
      </c>
      <c r="L47" s="82"/>
    </row>
    <row r="48" spans="1:12" ht="12.75">
      <c r="A48" s="60" t="s">
        <v>43</v>
      </c>
      <c r="B48" s="57"/>
      <c r="C48" s="6">
        <v>141</v>
      </c>
      <c r="D48" s="6">
        <v>141</v>
      </c>
      <c r="E48" s="6">
        <v>41.6</v>
      </c>
      <c r="F48" s="65"/>
      <c r="G48" s="63"/>
      <c r="H48" s="64"/>
      <c r="I48" s="64"/>
      <c r="J48" s="64">
        <f>E48/C48</f>
        <v>0.29503546099290784</v>
      </c>
      <c r="K48" s="64">
        <f>E48/D48</f>
        <v>0.29503546099290784</v>
      </c>
      <c r="L48" s="83"/>
    </row>
    <row r="49" spans="1:12" ht="12.75">
      <c r="A49" s="60" t="s">
        <v>44</v>
      </c>
      <c r="B49" s="57"/>
      <c r="C49" s="6">
        <v>17.3</v>
      </c>
      <c r="D49" s="6">
        <v>17.3</v>
      </c>
      <c r="E49" s="6">
        <v>47.3</v>
      </c>
      <c r="F49" s="65"/>
      <c r="G49" s="63"/>
      <c r="H49" s="64"/>
      <c r="I49" s="64"/>
      <c r="J49" s="64" t="s">
        <v>14</v>
      </c>
      <c r="K49" s="64" t="s">
        <v>14</v>
      </c>
      <c r="L49" s="82"/>
    </row>
    <row r="50" spans="1:12" ht="12.75">
      <c r="A50" s="60" t="s">
        <v>45</v>
      </c>
      <c r="B50" s="57"/>
      <c r="C50" s="6">
        <v>60.5</v>
      </c>
      <c r="D50" s="6">
        <v>60.5</v>
      </c>
      <c r="E50" s="6">
        <v>66.1</v>
      </c>
      <c r="F50" s="65"/>
      <c r="G50" s="63"/>
      <c r="H50" s="64"/>
      <c r="I50" s="64"/>
      <c r="J50" s="64">
        <f>E50/C50</f>
        <v>1.0925619834710742</v>
      </c>
      <c r="K50" s="64">
        <f>E50/D50</f>
        <v>1.0925619834710742</v>
      </c>
      <c r="L50" s="82"/>
    </row>
    <row r="51" spans="1:249" s="9" customFormat="1" ht="12.75">
      <c r="A51" s="60" t="s">
        <v>46</v>
      </c>
      <c r="B51" s="57"/>
      <c r="C51" s="6">
        <v>47</v>
      </c>
      <c r="D51" s="6">
        <v>47</v>
      </c>
      <c r="E51" s="6">
        <v>39.1</v>
      </c>
      <c r="F51" s="65"/>
      <c r="G51" s="63"/>
      <c r="H51" s="64"/>
      <c r="I51" s="64"/>
      <c r="J51" s="64">
        <f>E51/C51</f>
        <v>0.8319148936170213</v>
      </c>
      <c r="K51" s="64">
        <f>E51/D51</f>
        <v>0.8319148936170213</v>
      </c>
      <c r="L51" s="82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</row>
    <row r="52" spans="1:12" ht="12.75">
      <c r="A52" s="60" t="s">
        <v>47</v>
      </c>
      <c r="B52" s="57"/>
      <c r="C52" s="6"/>
      <c r="D52" s="6"/>
      <c r="E52" s="6">
        <v>0.3</v>
      </c>
      <c r="F52" s="65"/>
      <c r="G52" s="63"/>
      <c r="H52" s="64"/>
      <c r="I52" s="64"/>
      <c r="J52" s="64"/>
      <c r="K52" s="64"/>
      <c r="L52" s="83"/>
    </row>
    <row r="53" spans="1:249" s="8" customFormat="1" ht="12.75">
      <c r="A53" s="60" t="s">
        <v>48</v>
      </c>
      <c r="B53" s="57"/>
      <c r="C53" s="65">
        <v>86.5</v>
      </c>
      <c r="D53" s="65">
        <v>86.5</v>
      </c>
      <c r="E53" s="6">
        <v>448.6</v>
      </c>
      <c r="F53" s="65"/>
      <c r="G53" s="63"/>
      <c r="H53" s="64"/>
      <c r="I53" s="64"/>
      <c r="J53" s="64" t="s">
        <v>14</v>
      </c>
      <c r="K53" s="64" t="s">
        <v>14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1919.1</v>
      </c>
      <c r="D54" s="6">
        <v>1919.1</v>
      </c>
      <c r="E54" s="6">
        <v>891.2</v>
      </c>
      <c r="F54" s="65"/>
      <c r="G54" s="63"/>
      <c r="H54" s="64"/>
      <c r="I54" s="64"/>
      <c r="J54" s="64">
        <f>E54/C54</f>
        <v>0.4643843468292429</v>
      </c>
      <c r="K54" s="64">
        <f>E54/D54</f>
        <v>0.4643843468292429</v>
      </c>
    </row>
    <row r="55" spans="1:249" ht="12.75">
      <c r="A55" s="7" t="s">
        <v>86</v>
      </c>
      <c r="B55" s="3" t="s">
        <v>80</v>
      </c>
      <c r="C55" s="4">
        <f>C56+C57+C58+C59+C60+C61+C62+C63+C64</f>
        <v>10112.400000000001</v>
      </c>
      <c r="D55" s="4">
        <f>D56+D57+D58+D59+D60+D61+D62+D63+D64</f>
        <v>10112.400000000001</v>
      </c>
      <c r="E55" s="4">
        <f>E56+E57+E58+E59+E60+E61+E62+E63+E64</f>
        <v>1048.1000000000001</v>
      </c>
      <c r="F55" s="4">
        <f>F56+F57+F58+F59+F60+F61+F62+F63+F64</f>
        <v>0</v>
      </c>
      <c r="G55" s="5">
        <f>E55/C55</f>
        <v>0.10364502986432499</v>
      </c>
      <c r="H55" s="16" t="e">
        <f>E55/#REF!</f>
        <v>#REF!</v>
      </c>
      <c r="I55" s="16" t="e">
        <f>E55/#REF!</f>
        <v>#REF!</v>
      </c>
      <c r="J55" s="15">
        <f>E55/C55</f>
        <v>0.10364502986432499</v>
      </c>
      <c r="K55" s="15">
        <f>E55/D55</f>
        <v>0.10364502986432499</v>
      </c>
      <c r="L55" s="92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0" t="s">
        <v>41</v>
      </c>
      <c r="B56" s="57"/>
      <c r="C56" s="6">
        <v>1397.7</v>
      </c>
      <c r="D56" s="6">
        <v>1397.7</v>
      </c>
      <c r="E56" s="6">
        <v>144.2</v>
      </c>
      <c r="F56" s="65"/>
      <c r="G56" s="63"/>
      <c r="H56" s="64"/>
      <c r="I56" s="64"/>
      <c r="J56" s="64">
        <f>E56/C56</f>
        <v>0.10316949273806968</v>
      </c>
      <c r="K56" s="64">
        <f>E56/D56</f>
        <v>0.10316949273806968</v>
      </c>
      <c r="L56" s="82"/>
    </row>
    <row r="57" spans="1:12" ht="12.75">
      <c r="A57" s="60" t="s">
        <v>42</v>
      </c>
      <c r="B57" s="57"/>
      <c r="C57" s="6">
        <v>599.1</v>
      </c>
      <c r="D57" s="6">
        <v>599.1</v>
      </c>
      <c r="E57" s="6">
        <v>27.4</v>
      </c>
      <c r="F57" s="65"/>
      <c r="G57" s="63"/>
      <c r="H57" s="64"/>
      <c r="I57" s="64"/>
      <c r="J57" s="64">
        <f>E57/C57</f>
        <v>0.045735269571023196</v>
      </c>
      <c r="K57" s="64">
        <f>E57/D57</f>
        <v>0.045735269571023196</v>
      </c>
      <c r="L57" s="82"/>
    </row>
    <row r="58" spans="1:12" ht="12.75">
      <c r="A58" s="60" t="s">
        <v>43</v>
      </c>
      <c r="B58" s="57"/>
      <c r="C58" s="6">
        <v>880</v>
      </c>
      <c r="D58" s="6">
        <v>880</v>
      </c>
      <c r="E58" s="6">
        <v>142.7</v>
      </c>
      <c r="F58" s="65"/>
      <c r="G58" s="63"/>
      <c r="H58" s="64"/>
      <c r="I58" s="64"/>
      <c r="J58" s="64">
        <f>E58/C58</f>
        <v>0.1621590909090909</v>
      </c>
      <c r="K58" s="64">
        <f>E58/D58</f>
        <v>0.1621590909090909</v>
      </c>
      <c r="L58" s="83"/>
    </row>
    <row r="59" spans="1:12" ht="12.75">
      <c r="A59" s="60" t="s">
        <v>44</v>
      </c>
      <c r="B59" s="57"/>
      <c r="C59" s="6">
        <v>1376.8</v>
      </c>
      <c r="D59" s="6">
        <v>1376.8</v>
      </c>
      <c r="E59" s="6">
        <v>120.7</v>
      </c>
      <c r="F59" s="65"/>
      <c r="G59" s="63"/>
      <c r="H59" s="64"/>
      <c r="I59" s="64"/>
      <c r="J59" s="64">
        <f>E59/C59</f>
        <v>0.0876670540383498</v>
      </c>
      <c r="K59" s="64">
        <f>E59/D59</f>
        <v>0.0876670540383498</v>
      </c>
      <c r="L59" s="82"/>
    </row>
    <row r="60" spans="1:12" ht="12.75">
      <c r="A60" s="60" t="s">
        <v>45</v>
      </c>
      <c r="B60" s="57"/>
      <c r="C60" s="6">
        <v>476.3</v>
      </c>
      <c r="D60" s="6">
        <v>476.3</v>
      </c>
      <c r="E60" s="6">
        <v>68.1</v>
      </c>
      <c r="F60" s="65"/>
      <c r="G60" s="63"/>
      <c r="H60" s="64"/>
      <c r="I60" s="64"/>
      <c r="J60" s="64">
        <f>E60/C60</f>
        <v>0.14297711526348938</v>
      </c>
      <c r="K60" s="64">
        <f>E60/D60</f>
        <v>0.14297711526348938</v>
      </c>
      <c r="L60" s="82"/>
    </row>
    <row r="61" spans="1:249" s="9" customFormat="1" ht="12.75">
      <c r="A61" s="60" t="s">
        <v>46</v>
      </c>
      <c r="B61" s="57"/>
      <c r="C61" s="6">
        <v>1190</v>
      </c>
      <c r="D61" s="6">
        <v>1190</v>
      </c>
      <c r="E61" s="6">
        <v>134.1</v>
      </c>
      <c r="F61" s="65"/>
      <c r="G61" s="63"/>
      <c r="H61" s="64"/>
      <c r="I61" s="64"/>
      <c r="J61" s="64">
        <f>E61/C61</f>
        <v>0.1126890756302521</v>
      </c>
      <c r="K61" s="64">
        <f>E61/D61</f>
        <v>0.1126890756302521</v>
      </c>
      <c r="L61" s="82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</row>
    <row r="62" spans="1:12" ht="12.75">
      <c r="A62" s="60" t="s">
        <v>47</v>
      </c>
      <c r="B62" s="57"/>
      <c r="C62" s="6">
        <v>489</v>
      </c>
      <c r="D62" s="6">
        <v>489</v>
      </c>
      <c r="E62" s="6">
        <v>73.7</v>
      </c>
      <c r="F62" s="65"/>
      <c r="G62" s="63"/>
      <c r="H62" s="64"/>
      <c r="I62" s="64"/>
      <c r="J62" s="64">
        <f>E62/C62</f>
        <v>0.1507157464212679</v>
      </c>
      <c r="K62" s="64">
        <f>E62/D62</f>
        <v>0.1507157464212679</v>
      </c>
      <c r="L62" s="83"/>
    </row>
    <row r="63" spans="1:249" ht="12.75">
      <c r="A63" s="60" t="s">
        <v>48</v>
      </c>
      <c r="B63" s="57"/>
      <c r="C63" s="65">
        <v>832.7</v>
      </c>
      <c r="D63" s="65">
        <v>832.7</v>
      </c>
      <c r="E63" s="6">
        <v>130.3</v>
      </c>
      <c r="F63" s="65"/>
      <c r="G63" s="63"/>
      <c r="H63" s="64"/>
      <c r="I63" s="64"/>
      <c r="J63" s="64">
        <f>E63/C63</f>
        <v>0.1564789239822265</v>
      </c>
      <c r="K63" s="64">
        <f>E63/D63</f>
        <v>0.1564789239822265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0" t="s">
        <v>49</v>
      </c>
      <c r="B64" s="57"/>
      <c r="C64" s="6">
        <v>2870.8</v>
      </c>
      <c r="D64" s="6">
        <v>2870.8</v>
      </c>
      <c r="E64" s="6">
        <v>206.9</v>
      </c>
      <c r="F64" s="65"/>
      <c r="G64" s="63"/>
      <c r="H64" s="64"/>
      <c r="I64" s="64"/>
      <c r="J64" s="64">
        <f>E64/C64</f>
        <v>0.07207050299568064</v>
      </c>
      <c r="K64" s="64">
        <f>E64/D64</f>
        <v>0.07207050299568064</v>
      </c>
    </row>
    <row r="65" spans="1:11" ht="12.75">
      <c r="A65" s="122" t="s">
        <v>15</v>
      </c>
      <c r="B65" s="123"/>
      <c r="C65" s="13">
        <f>C5+C15+C25+C35+C45+C55</f>
        <v>47659.8</v>
      </c>
      <c r="D65" s="13">
        <f>D5+D15+D25+D35+D45+D55</f>
        <v>47659.8</v>
      </c>
      <c r="E65" s="13">
        <f>E5+E15+E25+E35+E45+E55</f>
        <v>25688.299999999996</v>
      </c>
      <c r="F65" s="13">
        <f>F5+F15+F25+F35+F45+F55</f>
        <v>0</v>
      </c>
      <c r="G65" s="14">
        <f>E65/C65</f>
        <v>0.5389930297651269</v>
      </c>
      <c r="H65" s="14" t="e">
        <f>E65/#REF!</f>
        <v>#REF!</v>
      </c>
      <c r="I65" s="14" t="e">
        <f>E65/#REF!</f>
        <v>#REF!</v>
      </c>
      <c r="J65" s="15">
        <f>E65/C65</f>
        <v>0.5389930297651269</v>
      </c>
      <c r="K65" s="15">
        <f>E65/D65</f>
        <v>0.5389930297651269</v>
      </c>
    </row>
    <row r="66" spans="1:249" s="9" customFormat="1" ht="12.75">
      <c r="A66" s="7" t="s">
        <v>74</v>
      </c>
      <c r="B66" s="28" t="s">
        <v>16</v>
      </c>
      <c r="C66" s="4">
        <f>C67</f>
        <v>2551.2</v>
      </c>
      <c r="D66" s="4">
        <f>D67</f>
        <v>2551.2</v>
      </c>
      <c r="E66" s="4">
        <f>E67</f>
        <v>1361</v>
      </c>
      <c r="F66" s="4">
        <f>F67</f>
        <v>0</v>
      </c>
      <c r="G66" s="5">
        <f>E66/C66</f>
        <v>0.5334744433991847</v>
      </c>
      <c r="H66" s="5" t="e">
        <f>E66/#REF!</f>
        <v>#REF!</v>
      </c>
      <c r="I66" s="5" t="e">
        <f>E66/#REF!</f>
        <v>#REF!</v>
      </c>
      <c r="J66" s="15">
        <f>E66/C66</f>
        <v>0.5334744433991847</v>
      </c>
      <c r="K66" s="15">
        <f>E66/D66</f>
        <v>0.5334744433991847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</row>
    <row r="67" spans="1:249" s="9" customFormat="1" ht="12.75">
      <c r="A67" s="60" t="s">
        <v>49</v>
      </c>
      <c r="B67" s="57"/>
      <c r="C67" s="6">
        <v>2551.2</v>
      </c>
      <c r="D67" s="6">
        <v>2551.2</v>
      </c>
      <c r="E67" s="6">
        <v>1361</v>
      </c>
      <c r="F67" s="62"/>
      <c r="G67" s="63"/>
      <c r="H67" s="63"/>
      <c r="I67" s="63"/>
      <c r="J67" s="64">
        <f>E67/C67</f>
        <v>0.5334744433991847</v>
      </c>
      <c r="K67" s="64">
        <f>E67/D67</f>
        <v>0.5334744433991847</v>
      </c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</row>
    <row r="68" spans="1:249" ht="12.75">
      <c r="A68" s="10" t="s">
        <v>93</v>
      </c>
      <c r="B68" s="76" t="s">
        <v>77</v>
      </c>
      <c r="C68" s="4">
        <f>C69+C70</f>
        <v>0</v>
      </c>
      <c r="D68" s="4">
        <f>D69+D70</f>
        <v>0</v>
      </c>
      <c r="E68" s="4">
        <f>E69+E70</f>
        <v>1579.6</v>
      </c>
      <c r="F68" s="77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249" ht="12.75">
      <c r="A69" s="60" t="s">
        <v>43</v>
      </c>
      <c r="B69" s="76"/>
      <c r="C69" s="4"/>
      <c r="D69" s="4"/>
      <c r="E69" s="65">
        <v>1579.6</v>
      </c>
      <c r="F69" s="77"/>
      <c r="G69" s="30"/>
      <c r="H69" s="30"/>
      <c r="I69" s="30"/>
      <c r="J69" s="64"/>
      <c r="K69" s="64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</row>
    <row r="70" spans="1:11" ht="12" customHeight="1">
      <c r="A70" s="60" t="s">
        <v>49</v>
      </c>
      <c r="B70" s="66"/>
      <c r="C70" s="6"/>
      <c r="D70" s="6"/>
      <c r="E70" s="6"/>
      <c r="F70" s="62"/>
      <c r="G70" s="63"/>
      <c r="H70" s="63"/>
      <c r="I70" s="63"/>
      <c r="J70" s="64"/>
      <c r="K70" s="64"/>
    </row>
    <row r="71" spans="1:11" ht="26.25" customHeight="1">
      <c r="A71" s="7" t="s">
        <v>75</v>
      </c>
      <c r="B71" s="27" t="s">
        <v>50</v>
      </c>
      <c r="C71" s="4">
        <f>C72</f>
        <v>250</v>
      </c>
      <c r="D71" s="4">
        <f>D72</f>
        <v>250</v>
      </c>
      <c r="E71" s="4">
        <f>E72</f>
        <v>170.5</v>
      </c>
      <c r="F71" s="4">
        <f>F72</f>
        <v>0</v>
      </c>
      <c r="G71" s="5">
        <f>E71/C71</f>
        <v>0.682</v>
      </c>
      <c r="H71" s="16" t="s">
        <v>14</v>
      </c>
      <c r="I71" s="16" t="s">
        <v>14</v>
      </c>
      <c r="J71" s="15">
        <f>E71/C71</f>
        <v>0.682</v>
      </c>
      <c r="K71" s="15">
        <f>E71/D71</f>
        <v>0.682</v>
      </c>
    </row>
    <row r="72" spans="1:11" ht="12" customHeight="1">
      <c r="A72" s="60" t="s">
        <v>49</v>
      </c>
      <c r="B72" s="66"/>
      <c r="C72" s="6">
        <v>250</v>
      </c>
      <c r="D72" s="6">
        <v>250</v>
      </c>
      <c r="E72" s="6">
        <v>170.5</v>
      </c>
      <c r="F72" s="62"/>
      <c r="G72" s="63"/>
      <c r="H72" s="64"/>
      <c r="I72" s="64"/>
      <c r="J72" s="64">
        <f>E72/C72</f>
        <v>0.682</v>
      </c>
      <c r="K72" s="64">
        <f>E72/D72</f>
        <v>0.682</v>
      </c>
    </row>
    <row r="73" spans="1:11" ht="12" customHeight="1">
      <c r="A73" s="7" t="s">
        <v>87</v>
      </c>
      <c r="B73" s="27" t="s">
        <v>88</v>
      </c>
      <c r="C73" s="12">
        <f>C74</f>
        <v>230.1</v>
      </c>
      <c r="D73" s="12">
        <f>D74</f>
        <v>230.1</v>
      </c>
      <c r="E73" s="4">
        <f>E74</f>
        <v>139.7</v>
      </c>
      <c r="F73" s="77"/>
      <c r="G73" s="30"/>
      <c r="H73" s="15"/>
      <c r="I73" s="15"/>
      <c r="J73" s="15">
        <f>E73/C73</f>
        <v>0.6071273359408952</v>
      </c>
      <c r="K73" s="15">
        <f>E73/D73</f>
        <v>0.6071273359408952</v>
      </c>
    </row>
    <row r="74" spans="1:11" ht="12" customHeight="1">
      <c r="A74" s="60" t="s">
        <v>49</v>
      </c>
      <c r="B74" s="66"/>
      <c r="C74" s="6">
        <v>230.1</v>
      </c>
      <c r="D74" s="6">
        <v>230.1</v>
      </c>
      <c r="E74" s="6">
        <v>139.7</v>
      </c>
      <c r="F74" s="62"/>
      <c r="G74" s="63"/>
      <c r="H74" s="64"/>
      <c r="I74" s="64"/>
      <c r="J74" s="64">
        <f>E74/C74</f>
        <v>0.6071273359408952</v>
      </c>
      <c r="K74" s="64">
        <f>E74/D74</f>
        <v>0.6071273359408952</v>
      </c>
    </row>
    <row r="75" spans="1:11" ht="12" customHeight="1">
      <c r="A75" s="7" t="s">
        <v>105</v>
      </c>
      <c r="B75" s="76" t="s">
        <v>25</v>
      </c>
      <c r="C75" s="12">
        <f>C76+C77+C78+C79+C80+C81+C82+C83+C84</f>
        <v>0</v>
      </c>
      <c r="D75" s="12">
        <f aca="true" t="shared" si="0" ref="D75:I75">D76+D77+D78+D79+D80+D81+D82+D83+D84</f>
        <v>1005.1999999999999</v>
      </c>
      <c r="E75" s="12">
        <f t="shared" si="0"/>
        <v>916.4</v>
      </c>
      <c r="F75" s="12">
        <f t="shared" si="0"/>
        <v>0</v>
      </c>
      <c r="G75" s="12">
        <f t="shared" si="0"/>
        <v>0</v>
      </c>
      <c r="H75" s="12">
        <f t="shared" si="0"/>
        <v>0</v>
      </c>
      <c r="I75" s="12">
        <f t="shared" si="0"/>
        <v>0</v>
      </c>
      <c r="J75" s="64"/>
      <c r="K75" s="15">
        <f>E75/D75</f>
        <v>0.9116593712693991</v>
      </c>
    </row>
    <row r="76" spans="1:11" ht="12" customHeight="1">
      <c r="A76" s="60" t="s">
        <v>41</v>
      </c>
      <c r="B76" s="76"/>
      <c r="C76" s="6"/>
      <c r="D76" s="6"/>
      <c r="E76" s="65"/>
      <c r="F76" s="77"/>
      <c r="G76" s="30"/>
      <c r="H76" s="15"/>
      <c r="I76" s="15"/>
      <c r="J76" s="64"/>
      <c r="K76" s="64"/>
    </row>
    <row r="77" spans="1:11" ht="12" customHeight="1">
      <c r="A77" s="60" t="s">
        <v>42</v>
      </c>
      <c r="B77" s="76"/>
      <c r="C77" s="6"/>
      <c r="D77" s="6">
        <v>30.4</v>
      </c>
      <c r="E77" s="65">
        <v>30.4</v>
      </c>
      <c r="F77" s="77"/>
      <c r="G77" s="30"/>
      <c r="H77" s="15"/>
      <c r="I77" s="15"/>
      <c r="J77" s="64"/>
      <c r="K77" s="64">
        <f>E77/D77</f>
        <v>1</v>
      </c>
    </row>
    <row r="78" spans="1:11" ht="12" customHeight="1">
      <c r="A78" s="60" t="s">
        <v>43</v>
      </c>
      <c r="B78" s="76"/>
      <c r="C78" s="6"/>
      <c r="D78" s="6">
        <v>142.9</v>
      </c>
      <c r="E78" s="65">
        <v>114.3</v>
      </c>
      <c r="F78" s="77"/>
      <c r="G78" s="30"/>
      <c r="H78" s="15"/>
      <c r="I78" s="15"/>
      <c r="J78" s="64"/>
      <c r="K78" s="64">
        <f>E78/D78</f>
        <v>0.7998600419874037</v>
      </c>
    </row>
    <row r="79" spans="1:11" ht="12" customHeight="1">
      <c r="A79" s="60" t="s">
        <v>44</v>
      </c>
      <c r="B79" s="76"/>
      <c r="C79" s="6"/>
      <c r="D79" s="6">
        <v>180.1</v>
      </c>
      <c r="E79" s="65">
        <v>151.3</v>
      </c>
      <c r="F79" s="77"/>
      <c r="G79" s="30"/>
      <c r="H79" s="15"/>
      <c r="I79" s="15"/>
      <c r="J79" s="64"/>
      <c r="K79" s="64">
        <f>E79/D79</f>
        <v>0.8400888395335926</v>
      </c>
    </row>
    <row r="80" spans="1:11" ht="12" customHeight="1">
      <c r="A80" s="60" t="s">
        <v>45</v>
      </c>
      <c r="B80" s="76"/>
      <c r="C80" s="6"/>
      <c r="D80" s="6"/>
      <c r="E80" s="65"/>
      <c r="F80" s="77"/>
      <c r="G80" s="30"/>
      <c r="H80" s="15"/>
      <c r="I80" s="15"/>
      <c r="J80" s="64"/>
      <c r="K80" s="64"/>
    </row>
    <row r="81" spans="1:11" ht="12" customHeight="1">
      <c r="A81" s="60" t="s">
        <v>46</v>
      </c>
      <c r="B81" s="76"/>
      <c r="C81" s="6"/>
      <c r="D81" s="6"/>
      <c r="E81" s="65"/>
      <c r="F81" s="77"/>
      <c r="G81" s="30"/>
      <c r="H81" s="15"/>
      <c r="I81" s="15"/>
      <c r="J81" s="64"/>
      <c r="K81" s="64"/>
    </row>
    <row r="82" spans="1:11" ht="12" customHeight="1">
      <c r="A82" s="60" t="s">
        <v>47</v>
      </c>
      <c r="B82" s="76"/>
      <c r="C82" s="6"/>
      <c r="D82" s="6"/>
      <c r="E82" s="65"/>
      <c r="F82" s="77"/>
      <c r="G82" s="30"/>
      <c r="H82" s="15"/>
      <c r="I82" s="15"/>
      <c r="J82" s="64"/>
      <c r="K82" s="64"/>
    </row>
    <row r="83" spans="1:11" ht="12.75">
      <c r="A83" s="60" t="s">
        <v>48</v>
      </c>
      <c r="B83" s="76"/>
      <c r="C83" s="6"/>
      <c r="D83" s="6"/>
      <c r="E83" s="65"/>
      <c r="F83" s="77"/>
      <c r="G83" s="30"/>
      <c r="H83" s="15"/>
      <c r="I83" s="15"/>
      <c r="J83" s="64"/>
      <c r="K83" s="64"/>
    </row>
    <row r="84" spans="1:11" ht="12.75">
      <c r="A84" s="60" t="s">
        <v>49</v>
      </c>
      <c r="B84" s="76"/>
      <c r="C84" s="6"/>
      <c r="D84" s="6">
        <v>651.8</v>
      </c>
      <c r="E84" s="65">
        <v>620.4</v>
      </c>
      <c r="F84" s="77"/>
      <c r="G84" s="30"/>
      <c r="H84" s="15"/>
      <c r="I84" s="15"/>
      <c r="J84" s="64"/>
      <c r="K84" s="64">
        <f>E84/D84</f>
        <v>0.9518257134090212</v>
      </c>
    </row>
    <row r="85" spans="1:11" ht="12.75">
      <c r="A85" s="122" t="s">
        <v>26</v>
      </c>
      <c r="B85" s="123"/>
      <c r="C85" s="13">
        <f aca="true" t="shared" si="1" ref="C85:I85">C66+C71+C73+C75</f>
        <v>3031.2999999999997</v>
      </c>
      <c r="D85" s="13">
        <f t="shared" si="1"/>
        <v>4036.4999999999995</v>
      </c>
      <c r="E85" s="13">
        <f t="shared" si="1"/>
        <v>2587.6</v>
      </c>
      <c r="F85" s="13">
        <f t="shared" si="1"/>
        <v>0</v>
      </c>
      <c r="G85" s="13">
        <f t="shared" si="1"/>
        <v>1.2154744433991849</v>
      </c>
      <c r="H85" s="13" t="e">
        <f t="shared" si="1"/>
        <v>#REF!</v>
      </c>
      <c r="I85" s="13" t="e">
        <f t="shared" si="1"/>
        <v>#REF!</v>
      </c>
      <c r="J85" s="26">
        <f>E85/C85</f>
        <v>0.8536271566654571</v>
      </c>
      <c r="K85" s="26">
        <f>E85/D85</f>
        <v>0.6410504149634585</v>
      </c>
    </row>
    <row r="86" spans="1:11" ht="16.5">
      <c r="A86" s="124" t="s">
        <v>51</v>
      </c>
      <c r="B86" s="125"/>
      <c r="C86" s="17">
        <f>C87+C88+C89+C90+C91+C92+C93+C94+C95</f>
        <v>50691.1</v>
      </c>
      <c r="D86" s="17">
        <f>D87+D88+D89+D90+D91+D92+D93+D94+D95</f>
        <v>51696.3</v>
      </c>
      <c r="E86" s="17">
        <f>E87+E88+E89+E90+E91+E92+E93+E94+E95</f>
        <v>29855.5</v>
      </c>
      <c r="F86" s="17">
        <f>F87+F88+F89+F90+F91+F92+F93+F94+F95</f>
        <v>0</v>
      </c>
      <c r="G86" s="17">
        <f>G87+G88+G89+G90+G91+G92+G93+G94+G95</f>
        <v>0</v>
      </c>
      <c r="H86" s="17">
        <f>H87+H88+H89+H90+H91+H92+H93+H94+H95</f>
        <v>0</v>
      </c>
      <c r="I86" s="17">
        <f>I87+I88+I89+I90+I91+I92+I93+I94+I95</f>
        <v>0</v>
      </c>
      <c r="J86" s="75">
        <f>E86/C86</f>
        <v>0.5889692667943682</v>
      </c>
      <c r="K86" s="75">
        <f>E86/D86</f>
        <v>0.577517153065113</v>
      </c>
    </row>
    <row r="87" spans="1:11" ht="12.75">
      <c r="A87" s="60" t="s">
        <v>41</v>
      </c>
      <c r="B87" s="57"/>
      <c r="C87" s="4">
        <f>C6+C16+C26+C36+C46+C56+C76</f>
        <v>3838.8</v>
      </c>
      <c r="D87" s="4">
        <f>D6+D16+D26+D36+D46+D56+D76</f>
        <v>3838.8</v>
      </c>
      <c r="E87" s="4">
        <f>E6+E16+E26+E36+E46+E56+E76</f>
        <v>1781.5</v>
      </c>
      <c r="F87" s="4">
        <f>F6+F16+F26+F36+F46+F56+F76</f>
        <v>0</v>
      </c>
      <c r="G87" s="4">
        <f>G6+G16+G26+G36+G46+G56+G76</f>
        <v>0</v>
      </c>
      <c r="H87" s="4">
        <f>H6+H16+H26+H36+H46+H56+H76</f>
        <v>0</v>
      </c>
      <c r="I87" s="4">
        <f>I6+I16+I26+I36+I46+I56+I76</f>
        <v>0</v>
      </c>
      <c r="J87" s="15">
        <f>E87/C87</f>
        <v>0.4640773158278628</v>
      </c>
      <c r="K87" s="16">
        <f>E87/D87</f>
        <v>0.4640773158278628</v>
      </c>
    </row>
    <row r="88" spans="1:11" ht="12.75">
      <c r="A88" s="60" t="s">
        <v>42</v>
      </c>
      <c r="B88" s="57"/>
      <c r="C88" s="4">
        <f>C7+C17+C27+C37+C47+C57+C77</f>
        <v>1609.3</v>
      </c>
      <c r="D88" s="4">
        <f>D7+D17+D27+D37+D47+D57+D77</f>
        <v>1639.7</v>
      </c>
      <c r="E88" s="4">
        <f>E7+E17+E27+E37+E47+E57+E77</f>
        <v>895.8</v>
      </c>
      <c r="F88" s="4">
        <f>F7+F17+F27+F37+F47+F57+F77</f>
        <v>0</v>
      </c>
      <c r="G88" s="4">
        <f>G7+G17+G27+G37+G47+G57+G77</f>
        <v>0</v>
      </c>
      <c r="H88" s="4">
        <f>H7+H17+H27+H37+H47+H57+H77</f>
        <v>0</v>
      </c>
      <c r="I88" s="4">
        <f>I7+I17+I27+I37+I47+I57+I77</f>
        <v>0</v>
      </c>
      <c r="J88" s="15">
        <f>E88/C88</f>
        <v>0.5566395327160877</v>
      </c>
      <c r="K88" s="16">
        <f>E88/D88</f>
        <v>0.5463194486796364</v>
      </c>
    </row>
    <row r="89" spans="1:11" ht="12.75">
      <c r="A89" s="60" t="s">
        <v>43</v>
      </c>
      <c r="B89" s="57"/>
      <c r="C89" s="4">
        <f>C8+C18+C28+C38+C48+C58+C78+C69</f>
        <v>3513.2</v>
      </c>
      <c r="D89" s="4">
        <f>D8+D18+D28+D38+D48+D58+D78+D69</f>
        <v>3656.1</v>
      </c>
      <c r="E89" s="4">
        <f>E8+E18+E28+E38+E48+E58+E78+E69</f>
        <v>4033</v>
      </c>
      <c r="F89" s="4">
        <f>F8+F18+F28+F38+F48+F58+F78+F69</f>
        <v>0</v>
      </c>
      <c r="G89" s="4">
        <f>G8+G18+G28+G38+G48+G58+G78+G69</f>
        <v>0</v>
      </c>
      <c r="H89" s="4">
        <f>H8+H18+H28+H38+H48+H58+H78+H69</f>
        <v>0</v>
      </c>
      <c r="I89" s="4">
        <f>I8+I18+I28+I38+I48+I58+I78+I69</f>
        <v>0</v>
      </c>
      <c r="J89" s="15">
        <f>E89/C89</f>
        <v>1.1479562791756803</v>
      </c>
      <c r="K89" s="16">
        <f>E89/D89</f>
        <v>1.1030879899346298</v>
      </c>
    </row>
    <row r="90" spans="1:11" ht="12.75">
      <c r="A90" s="60" t="s">
        <v>44</v>
      </c>
      <c r="B90" s="57"/>
      <c r="C90" s="4">
        <f>C9+C19+C29+C39+C49+C59+C79</f>
        <v>3255.8999999999996</v>
      </c>
      <c r="D90" s="4">
        <f>D9+D19+D29+D39+D49+D59+D79</f>
        <v>3435.9999999999995</v>
      </c>
      <c r="E90" s="4">
        <f>E9+E19+E29+E39+E49+E59+E79</f>
        <v>1712.6</v>
      </c>
      <c r="F90" s="4">
        <f>F9+F19+F29+F39+F49+F59+F79</f>
        <v>0</v>
      </c>
      <c r="G90" s="4">
        <f>G9+G19+G29+G39+G49+G59+G79</f>
        <v>0</v>
      </c>
      <c r="H90" s="4">
        <f>H9+H19+H29+H39+H49+H59+H79</f>
        <v>0</v>
      </c>
      <c r="I90" s="4">
        <f>I9+I19+I29+I39+I49+I59+I79</f>
        <v>0</v>
      </c>
      <c r="J90" s="15">
        <f>E90/C90</f>
        <v>0.525998955741884</v>
      </c>
      <c r="K90" s="16">
        <f>E90/D90</f>
        <v>0.4984284051222352</v>
      </c>
    </row>
    <row r="91" spans="1:11" ht="12.75">
      <c r="A91" s="60" t="s">
        <v>45</v>
      </c>
      <c r="B91" s="57"/>
      <c r="C91" s="4">
        <f>C10+C20+C30+C40+C50+C60+C80</f>
        <v>1562.8999999999999</v>
      </c>
      <c r="D91" s="4">
        <f>D10+D20+D30+D40+D50+D60+D80</f>
        <v>1562.8999999999999</v>
      </c>
      <c r="E91" s="4">
        <f>E10+E20+E30+E40+E50+E60+E80</f>
        <v>923.6000000000001</v>
      </c>
      <c r="F91" s="4">
        <f>F10+F20+F30+F40+F50+F60+F80</f>
        <v>0</v>
      </c>
      <c r="G91" s="4">
        <f>G10+G20+G30+G40+G50+G60+G80</f>
        <v>0</v>
      </c>
      <c r="H91" s="4">
        <f>H10+H20+H30+H40+H50+H60+H80</f>
        <v>0</v>
      </c>
      <c r="I91" s="4">
        <f>I10+I20+I30+I40+I50+I60+I80</f>
        <v>0</v>
      </c>
      <c r="J91" s="15">
        <f>E91/C91</f>
        <v>0.5909527161046774</v>
      </c>
      <c r="K91" s="16">
        <f>E91/D91</f>
        <v>0.5909527161046774</v>
      </c>
    </row>
    <row r="92" spans="1:11" ht="12.75">
      <c r="A92" s="60" t="s">
        <v>46</v>
      </c>
      <c r="B92" s="57"/>
      <c r="C92" s="4">
        <f>C11+C21+C31+C41+C51+C61+C81</f>
        <v>4576.200000000001</v>
      </c>
      <c r="D92" s="4">
        <f>D11+D21+D31+D41+D51+D61+D81</f>
        <v>4576.200000000001</v>
      </c>
      <c r="E92" s="4">
        <f>E11+E21+E31+E41+E51+E61+E81</f>
        <v>2606.7999999999993</v>
      </c>
      <c r="F92" s="4">
        <f>F11+F21+F31+F41+F51+F61+F81</f>
        <v>0</v>
      </c>
      <c r="G92" s="4">
        <f>G11+G21+G31+G41+G51+G61+G81</f>
        <v>0</v>
      </c>
      <c r="H92" s="4">
        <f>H11+H21+H31+H41+H51+H61+H81</f>
        <v>0</v>
      </c>
      <c r="I92" s="4">
        <f>I11+I21+I31+I41+I51+I61+I81</f>
        <v>0</v>
      </c>
      <c r="J92" s="15">
        <f>E92/C92</f>
        <v>0.569642935186399</v>
      </c>
      <c r="K92" s="16">
        <f>E92/D92</f>
        <v>0.569642935186399</v>
      </c>
    </row>
    <row r="93" spans="1:11" ht="12.75">
      <c r="A93" s="60" t="s">
        <v>47</v>
      </c>
      <c r="B93" s="57"/>
      <c r="C93" s="4">
        <f>C12+C22+C32+C42+C52+C62+C82</f>
        <v>2129.4</v>
      </c>
      <c r="D93" s="4">
        <f>D12+D22+D32+D42+D52+D62+D82</f>
        <v>2129.4</v>
      </c>
      <c r="E93" s="4">
        <f>E12+E22+E32+E42+E52+E62+E82</f>
        <v>1255.7</v>
      </c>
      <c r="F93" s="4">
        <f>F12+F22+F32+F42+F52+F62+F82</f>
        <v>0</v>
      </c>
      <c r="G93" s="4">
        <f>G12+G22+G32+G42+G52+G62+G82</f>
        <v>0</v>
      </c>
      <c r="H93" s="4">
        <f>H12+H22+H32+H42+H52+H62+H82</f>
        <v>0</v>
      </c>
      <c r="I93" s="4">
        <f>I12+I22+I32+I42+I52+I62+I82</f>
        <v>0</v>
      </c>
      <c r="J93" s="15">
        <f>E93/C93</f>
        <v>0.5896966281581666</v>
      </c>
      <c r="K93" s="16">
        <f>E93/D93</f>
        <v>0.5896966281581666</v>
      </c>
    </row>
    <row r="94" spans="1:11" ht="13.5" customHeight="1">
      <c r="A94" s="60" t="s">
        <v>48</v>
      </c>
      <c r="B94" s="57"/>
      <c r="C94" s="4">
        <f>C13+C23+C33+C43+C53+C63+C83</f>
        <v>3102</v>
      </c>
      <c r="D94" s="4">
        <f>D13+D23+D33+D43+D53+D63+D83</f>
        <v>3102</v>
      </c>
      <c r="E94" s="4">
        <f>E13+E23+E33+E43+E53+E63+E83</f>
        <v>2123.7000000000003</v>
      </c>
      <c r="F94" s="4">
        <f>F13+F23+F33+F43+F53+F63+F83</f>
        <v>0</v>
      </c>
      <c r="G94" s="4">
        <f>G13+G23+G33+G43+G53+G63+G83</f>
        <v>0</v>
      </c>
      <c r="H94" s="4">
        <f>H13+H23+H33+H43+H53+H63+H83</f>
        <v>0</v>
      </c>
      <c r="I94" s="4">
        <f>I13+I23+I33+I43+I53+I63+I83</f>
        <v>0</v>
      </c>
      <c r="J94" s="15">
        <f>E94/C94</f>
        <v>0.6846228239845262</v>
      </c>
      <c r="K94" s="16">
        <f>E94/D94</f>
        <v>0.6846228239845262</v>
      </c>
    </row>
    <row r="95" spans="1:11" ht="12.75">
      <c r="A95" s="60" t="s">
        <v>49</v>
      </c>
      <c r="B95" s="57"/>
      <c r="C95" s="4">
        <f>C14+C24+C34+C44+C54+C64+C67+C72+C74+C84</f>
        <v>27103.399999999998</v>
      </c>
      <c r="D95" s="4">
        <f>D14+D24+D34+D44+D54+D64+D67+D72+D74+D84</f>
        <v>27755.199999999997</v>
      </c>
      <c r="E95" s="4">
        <f>E14+E24+E34+E44+E54+E64+E67+E72+E74+E84</f>
        <v>14522.8</v>
      </c>
      <c r="F95" s="4">
        <f>F14+F24+F34+F44+F54+F64+F67+F72+F74+F84</f>
        <v>0</v>
      </c>
      <c r="G95" s="4">
        <f>G14+G24+G34+G44+G54+G64+G67+G72+G74+G84</f>
        <v>0</v>
      </c>
      <c r="H95" s="4">
        <f>H14+H24+H34+H44+H54+H64+H67+H72+H74+H84</f>
        <v>0</v>
      </c>
      <c r="I95" s="4">
        <f>I14+I24+I34+I44+I54+I64+I67+I72+I74+I84</f>
        <v>0</v>
      </c>
      <c r="J95" s="15">
        <f>E95/C95</f>
        <v>0.5358294531313414</v>
      </c>
      <c r="K95" s="16">
        <f>E95/D95</f>
        <v>0.5232460944255491</v>
      </c>
    </row>
    <row r="96" spans="1:11" ht="63">
      <c r="A96" s="19" t="s">
        <v>94</v>
      </c>
      <c r="B96" s="1" t="s">
        <v>52</v>
      </c>
      <c r="C96" s="4">
        <f>C97+C98+C99+C100+C101+C102+C103+C104+C105</f>
        <v>29593.1</v>
      </c>
      <c r="D96" s="4">
        <f>D97+D98+D99+D100+D101+D102+D103+D104+D105</f>
        <v>29593.1</v>
      </c>
      <c r="E96" s="4">
        <f>E97+E98+E99+E100+E101+E102+E103+E104+E105</f>
        <v>20835.1</v>
      </c>
      <c r="F96" s="4">
        <f>F97+F98+F99+F100+F101+F102+F103+F104+F105</f>
        <v>0</v>
      </c>
      <c r="G96" s="5">
        <f>E96/C96</f>
        <v>0.7040526338910084</v>
      </c>
      <c r="H96" s="16" t="e">
        <f>E96/#REF!</f>
        <v>#REF!</v>
      </c>
      <c r="I96" s="16" t="e">
        <f>E96/#REF!</f>
        <v>#REF!</v>
      </c>
      <c r="J96" s="15">
        <f>E96/C96</f>
        <v>0.7040526338910084</v>
      </c>
      <c r="K96" s="16">
        <f>E96/D96</f>
        <v>0.7040526338910084</v>
      </c>
    </row>
    <row r="97" spans="1:11" ht="12.75">
      <c r="A97" s="60" t="s">
        <v>41</v>
      </c>
      <c r="B97" s="57"/>
      <c r="C97" s="6">
        <v>4944</v>
      </c>
      <c r="D97" s="6">
        <v>4944</v>
      </c>
      <c r="E97" s="6">
        <v>3296</v>
      </c>
      <c r="F97" s="6"/>
      <c r="G97" s="63"/>
      <c r="H97" s="64"/>
      <c r="I97" s="64"/>
      <c r="J97" s="64">
        <f>E97/C97</f>
        <v>0.6666666666666666</v>
      </c>
      <c r="K97" s="64">
        <f>E97/D97</f>
        <v>0.6666666666666666</v>
      </c>
    </row>
    <row r="98" spans="1:11" ht="12.75">
      <c r="A98" s="60" t="s">
        <v>42</v>
      </c>
      <c r="B98" s="57"/>
      <c r="C98" s="6">
        <v>2987.1</v>
      </c>
      <c r="D98" s="6">
        <v>2987.1</v>
      </c>
      <c r="E98" s="6">
        <v>1991.4</v>
      </c>
      <c r="F98" s="6"/>
      <c r="G98" s="63"/>
      <c r="H98" s="64"/>
      <c r="I98" s="64"/>
      <c r="J98" s="64">
        <f>E98/C98</f>
        <v>0.6666666666666667</v>
      </c>
      <c r="K98" s="64">
        <f>E98/D98</f>
        <v>0.6666666666666667</v>
      </c>
    </row>
    <row r="99" spans="1:11" ht="12.75">
      <c r="A99" s="60" t="s">
        <v>43</v>
      </c>
      <c r="B99" s="57"/>
      <c r="C99" s="6">
        <v>3682.7</v>
      </c>
      <c r="D99" s="6">
        <v>3682.7</v>
      </c>
      <c r="E99" s="6">
        <v>2455.5</v>
      </c>
      <c r="F99" s="6"/>
      <c r="G99" s="63"/>
      <c r="H99" s="64"/>
      <c r="I99" s="64"/>
      <c r="J99" s="64">
        <f>E99/C99</f>
        <v>0.6667662312976892</v>
      </c>
      <c r="K99" s="64">
        <f>E99/D99</f>
        <v>0.6667662312976892</v>
      </c>
    </row>
    <row r="100" spans="1:11" ht="12.75">
      <c r="A100" s="60" t="s">
        <v>44</v>
      </c>
      <c r="B100" s="57"/>
      <c r="C100" s="6">
        <v>2508.2</v>
      </c>
      <c r="D100" s="6">
        <v>2508.2</v>
      </c>
      <c r="E100" s="6">
        <v>2508.2</v>
      </c>
      <c r="F100" s="6"/>
      <c r="G100" s="63"/>
      <c r="H100" s="64"/>
      <c r="I100" s="64"/>
      <c r="J100" s="64">
        <f>E100/C100</f>
        <v>1</v>
      </c>
      <c r="K100" s="64">
        <f>E100/D100</f>
        <v>1</v>
      </c>
    </row>
    <row r="101" spans="1:11" ht="12.75">
      <c r="A101" s="60" t="s">
        <v>45</v>
      </c>
      <c r="B101" s="57"/>
      <c r="C101" s="6">
        <v>3827</v>
      </c>
      <c r="D101" s="6">
        <v>3827</v>
      </c>
      <c r="E101" s="6">
        <v>2551.5</v>
      </c>
      <c r="F101" s="6"/>
      <c r="G101" s="63"/>
      <c r="H101" s="64"/>
      <c r="I101" s="64"/>
      <c r="J101" s="64">
        <f>E101/C101</f>
        <v>0.6667102168800627</v>
      </c>
      <c r="K101" s="64">
        <f>E101/D101</f>
        <v>0.6667102168800627</v>
      </c>
    </row>
    <row r="102" spans="1:11" ht="12.75">
      <c r="A102" s="60" t="s">
        <v>46</v>
      </c>
      <c r="B102" s="57"/>
      <c r="C102" s="6">
        <v>3243.3</v>
      </c>
      <c r="D102" s="6">
        <v>3243.3</v>
      </c>
      <c r="E102" s="6">
        <v>2432.5</v>
      </c>
      <c r="F102" s="6"/>
      <c r="G102" s="63"/>
      <c r="H102" s="64"/>
      <c r="I102" s="64"/>
      <c r="J102" s="64">
        <f>E102/C102</f>
        <v>0.7500077081984399</v>
      </c>
      <c r="K102" s="64">
        <f>E102/D102</f>
        <v>0.7500077081984399</v>
      </c>
    </row>
    <row r="103" spans="1:11" ht="13.5" customHeight="1">
      <c r="A103" s="60" t="s">
        <v>47</v>
      </c>
      <c r="B103" s="57"/>
      <c r="C103" s="6">
        <v>3629.6</v>
      </c>
      <c r="D103" s="6">
        <v>3629.6</v>
      </c>
      <c r="E103" s="6">
        <v>2419.7</v>
      </c>
      <c r="F103" s="6"/>
      <c r="G103" s="63"/>
      <c r="H103" s="64"/>
      <c r="I103" s="64"/>
      <c r="J103" s="64">
        <f>E103/C103</f>
        <v>0.6666574829182279</v>
      </c>
      <c r="K103" s="64">
        <f>E103/D103</f>
        <v>0.6666574829182279</v>
      </c>
    </row>
    <row r="104" spans="1:11" ht="15" customHeight="1">
      <c r="A104" s="60" t="s">
        <v>48</v>
      </c>
      <c r="B104" s="57"/>
      <c r="C104" s="6">
        <v>4771.2</v>
      </c>
      <c r="D104" s="6">
        <v>4771.2</v>
      </c>
      <c r="E104" s="6">
        <v>3180.3</v>
      </c>
      <c r="F104" s="6"/>
      <c r="G104" s="63"/>
      <c r="H104" s="64"/>
      <c r="I104" s="64"/>
      <c r="J104" s="64">
        <f>E104/C104</f>
        <v>0.6665618712273642</v>
      </c>
      <c r="K104" s="64">
        <f>E104/D104</f>
        <v>0.6665618712273642</v>
      </c>
    </row>
    <row r="105" spans="1:11" ht="12.75">
      <c r="A105" s="72" t="s">
        <v>49</v>
      </c>
      <c r="B105" s="57"/>
      <c r="C105" s="6"/>
      <c r="D105" s="6"/>
      <c r="E105" s="6"/>
      <c r="F105" s="62"/>
      <c r="G105" s="63"/>
      <c r="H105" s="64"/>
      <c r="I105" s="64"/>
      <c r="J105" s="64"/>
      <c r="K105" s="64"/>
    </row>
    <row r="106" spans="1:11" ht="110.25">
      <c r="A106" s="19" t="s">
        <v>95</v>
      </c>
      <c r="B106" s="1" t="s">
        <v>53</v>
      </c>
      <c r="C106" s="4">
        <f>C107+C108+C109+C110+C111+C112+C113+C114+C115</f>
        <v>1250.6000000000001</v>
      </c>
      <c r="D106" s="4">
        <f>D107+D108+D109+D110+D111+D112+D113+D114+D115</f>
        <v>1250.6000000000001</v>
      </c>
      <c r="E106" s="4">
        <f>E107+E108+E109+E110+E111+E112+E113+E114+E115</f>
        <v>1009.8</v>
      </c>
      <c r="F106" s="4">
        <f>F107+F108+F109+F110+F111+F112+F113+F114+F115</f>
        <v>0</v>
      </c>
      <c r="G106" s="5">
        <f>E106/C106</f>
        <v>0.8074524228370381</v>
      </c>
      <c r="H106" s="5" t="e">
        <f>E106/#REF!</f>
        <v>#REF!</v>
      </c>
      <c r="I106" s="5" t="e">
        <f>E106/#REF!</f>
        <v>#REF!</v>
      </c>
      <c r="J106" s="15">
        <f>E106/C106</f>
        <v>0.8074524228370381</v>
      </c>
      <c r="K106" s="16">
        <f>E106/D106</f>
        <v>0.8074524228370381</v>
      </c>
    </row>
    <row r="107" spans="1:11" ht="12.75">
      <c r="A107" s="60" t="s">
        <v>41</v>
      </c>
      <c r="B107" s="57"/>
      <c r="C107" s="6">
        <v>96.2</v>
      </c>
      <c r="D107" s="6">
        <v>96.2</v>
      </c>
      <c r="E107" s="6">
        <v>72.1</v>
      </c>
      <c r="F107" s="62"/>
      <c r="G107" s="63"/>
      <c r="H107" s="63"/>
      <c r="I107" s="63"/>
      <c r="J107" s="64">
        <f>E107/C107</f>
        <v>0.7494802494802494</v>
      </c>
      <c r="K107" s="64">
        <f>E107/D107</f>
        <v>0.7494802494802494</v>
      </c>
    </row>
    <row r="108" spans="1:11" ht="12.75">
      <c r="A108" s="60" t="s">
        <v>42</v>
      </c>
      <c r="B108" s="57"/>
      <c r="C108" s="6">
        <v>96.2</v>
      </c>
      <c r="D108" s="6">
        <v>96.2</v>
      </c>
      <c r="E108" s="6">
        <v>72.2</v>
      </c>
      <c r="F108" s="62"/>
      <c r="G108" s="63"/>
      <c r="H108" s="63"/>
      <c r="I108" s="63"/>
      <c r="J108" s="64">
        <f>E108/C108</f>
        <v>0.7505197505197505</v>
      </c>
      <c r="K108" s="64">
        <f>E108/D108</f>
        <v>0.7505197505197505</v>
      </c>
    </row>
    <row r="109" spans="1:11" ht="12.75">
      <c r="A109" s="60" t="s">
        <v>43</v>
      </c>
      <c r="B109" s="57"/>
      <c r="C109" s="6">
        <v>96.2</v>
      </c>
      <c r="D109" s="6">
        <v>96.2</v>
      </c>
      <c r="E109" s="6">
        <v>72.2</v>
      </c>
      <c r="F109" s="62"/>
      <c r="G109" s="63"/>
      <c r="H109" s="63"/>
      <c r="I109" s="63"/>
      <c r="J109" s="64">
        <f>E109/C109</f>
        <v>0.7505197505197505</v>
      </c>
      <c r="K109" s="64">
        <f>E109/D109</f>
        <v>0.7505197505197505</v>
      </c>
    </row>
    <row r="110" spans="1:249" s="9" customFormat="1" ht="12" customHeight="1">
      <c r="A110" s="60" t="s">
        <v>44</v>
      </c>
      <c r="B110" s="57"/>
      <c r="C110" s="6">
        <v>96.2</v>
      </c>
      <c r="D110" s="6">
        <v>96.2</v>
      </c>
      <c r="E110" s="6">
        <v>72.2</v>
      </c>
      <c r="F110" s="62"/>
      <c r="G110" s="63"/>
      <c r="H110" s="63"/>
      <c r="I110" s="63"/>
      <c r="J110" s="64">
        <f>E110/C110</f>
        <v>0.7505197505197505</v>
      </c>
      <c r="K110" s="64">
        <f>E110/D110</f>
        <v>0.7505197505197505</v>
      </c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</row>
    <row r="111" spans="1:249" s="9" customFormat="1" ht="12.75">
      <c r="A111" s="60" t="s">
        <v>45</v>
      </c>
      <c r="B111" s="57"/>
      <c r="C111" s="6">
        <v>96.2</v>
      </c>
      <c r="D111" s="6">
        <v>96.2</v>
      </c>
      <c r="E111" s="6">
        <v>72.2</v>
      </c>
      <c r="F111" s="62"/>
      <c r="G111" s="63"/>
      <c r="H111" s="63"/>
      <c r="I111" s="63"/>
      <c r="J111" s="64">
        <f>E111/C111</f>
        <v>0.7505197505197505</v>
      </c>
      <c r="K111" s="64">
        <f>E111/D111</f>
        <v>0.7505197505197505</v>
      </c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</row>
    <row r="112" spans="1:249" s="9" customFormat="1" ht="14.25" customHeight="1">
      <c r="A112" s="60" t="s">
        <v>46</v>
      </c>
      <c r="B112" s="57"/>
      <c r="C112" s="6">
        <v>96.2</v>
      </c>
      <c r="D112" s="6">
        <v>96.2</v>
      </c>
      <c r="E112" s="6">
        <v>72.2</v>
      </c>
      <c r="F112" s="62"/>
      <c r="G112" s="63"/>
      <c r="H112" s="63"/>
      <c r="I112" s="63"/>
      <c r="J112" s="64">
        <f>E112/C112</f>
        <v>0.7505197505197505</v>
      </c>
      <c r="K112" s="64">
        <f>E112/D112</f>
        <v>0.7505197505197505</v>
      </c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</row>
    <row r="113" spans="1:249" s="9" customFormat="1" ht="12.75">
      <c r="A113" s="60" t="s">
        <v>47</v>
      </c>
      <c r="B113" s="57"/>
      <c r="C113" s="6">
        <v>96.2</v>
      </c>
      <c r="D113" s="6">
        <v>96.2</v>
      </c>
      <c r="E113" s="6">
        <v>72.1</v>
      </c>
      <c r="F113" s="62"/>
      <c r="G113" s="63"/>
      <c r="H113" s="63"/>
      <c r="I113" s="63"/>
      <c r="J113" s="64">
        <f>E113/C113</f>
        <v>0.7494802494802494</v>
      </c>
      <c r="K113" s="64">
        <f>E113/D113</f>
        <v>0.7494802494802494</v>
      </c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IG113" s="55"/>
      <c r="IH113" s="55"/>
      <c r="II113" s="55"/>
      <c r="IJ113" s="55"/>
      <c r="IK113" s="55"/>
      <c r="IL113" s="55"/>
      <c r="IM113" s="55"/>
      <c r="IN113" s="55"/>
      <c r="IO113" s="55"/>
    </row>
    <row r="114" spans="1:11" s="9" customFormat="1" ht="12.75">
      <c r="A114" s="60" t="s">
        <v>48</v>
      </c>
      <c r="B114" s="57"/>
      <c r="C114" s="6">
        <v>96.2</v>
      </c>
      <c r="D114" s="6">
        <v>96.2</v>
      </c>
      <c r="E114" s="6">
        <v>72.1</v>
      </c>
      <c r="F114" s="62"/>
      <c r="G114" s="63"/>
      <c r="H114" s="63"/>
      <c r="I114" s="63"/>
      <c r="J114" s="64">
        <f>E114/C114</f>
        <v>0.7494802494802494</v>
      </c>
      <c r="K114" s="64">
        <f>E114/D114</f>
        <v>0.7494802494802494</v>
      </c>
    </row>
    <row r="115" spans="1:11" s="9" customFormat="1" ht="12.75">
      <c r="A115" s="60" t="s">
        <v>49</v>
      </c>
      <c r="B115" s="57"/>
      <c r="C115" s="29">
        <v>481</v>
      </c>
      <c r="D115" s="29">
        <v>481</v>
      </c>
      <c r="E115" s="29">
        <v>432.5</v>
      </c>
      <c r="F115" s="62"/>
      <c r="G115" s="63"/>
      <c r="H115" s="5"/>
      <c r="I115" s="5"/>
      <c r="J115" s="64">
        <f>E115/C115</f>
        <v>0.8991683991683992</v>
      </c>
      <c r="K115" s="64">
        <f>E115/D115</f>
        <v>0.8991683991683992</v>
      </c>
    </row>
    <row r="116" spans="1:11" s="9" customFormat="1" ht="26.25">
      <c r="A116" s="19" t="s">
        <v>96</v>
      </c>
      <c r="B116" s="27" t="s">
        <v>76</v>
      </c>
      <c r="C116" s="4">
        <f>C117+C118+C119+C120+C121+C122+C123+C124+C125</f>
        <v>15963.4</v>
      </c>
      <c r="D116" s="4">
        <f>D117+D118+D119+D120+D121+D122+D123+D124+D125</f>
        <v>23863.2</v>
      </c>
      <c r="E116" s="4">
        <f>E117+E118+E119+E120+E121+E122+E123+E124+E125</f>
        <v>13570.099999999999</v>
      </c>
      <c r="F116" s="12">
        <f>F117+F118+F119+F120+F121+F122+F123+F124+F125</f>
        <v>0</v>
      </c>
      <c r="G116" s="5">
        <f>E116/C116</f>
        <v>0.8500757983888143</v>
      </c>
      <c r="H116" s="16"/>
      <c r="I116" s="16"/>
      <c r="J116" s="15">
        <f>E116/C116</f>
        <v>0.8500757983888143</v>
      </c>
      <c r="K116" s="16">
        <f>E116/D116</f>
        <v>0.5686622079184686</v>
      </c>
    </row>
    <row r="117" spans="1:11" s="9" customFormat="1" ht="12.75">
      <c r="A117" s="60" t="s">
        <v>41</v>
      </c>
      <c r="B117" s="66"/>
      <c r="C117" s="67"/>
      <c r="D117" s="67">
        <v>102.2</v>
      </c>
      <c r="E117" s="6"/>
      <c r="F117" s="65"/>
      <c r="G117" s="93"/>
      <c r="H117" s="96"/>
      <c r="I117" s="96"/>
      <c r="J117" s="64"/>
      <c r="K117" s="64"/>
    </row>
    <row r="118" spans="1:11" s="9" customFormat="1" ht="12.75">
      <c r="A118" s="60" t="s">
        <v>42</v>
      </c>
      <c r="B118" s="66"/>
      <c r="C118" s="67">
        <v>1185.6</v>
      </c>
      <c r="D118" s="67">
        <v>1295.5</v>
      </c>
      <c r="E118" s="6">
        <v>1205.3</v>
      </c>
      <c r="F118" s="65"/>
      <c r="G118" s="93"/>
      <c r="H118" s="96"/>
      <c r="I118" s="96"/>
      <c r="J118" s="64">
        <f>E118/C118</f>
        <v>1.0166160593792173</v>
      </c>
      <c r="K118" s="64">
        <f>E118/D118</f>
        <v>0.9303743728290235</v>
      </c>
    </row>
    <row r="119" spans="1:11" s="9" customFormat="1" ht="12.75" customHeight="1">
      <c r="A119" s="60" t="s">
        <v>43</v>
      </c>
      <c r="B119" s="66"/>
      <c r="C119" s="67"/>
      <c r="D119" s="67">
        <v>134.9</v>
      </c>
      <c r="E119" s="6">
        <v>32.7</v>
      </c>
      <c r="F119" s="65"/>
      <c r="G119" s="93"/>
      <c r="H119" s="96"/>
      <c r="I119" s="96"/>
      <c r="J119" s="64"/>
      <c r="K119" s="64">
        <f>E119/D119</f>
        <v>0.2424017790956264</v>
      </c>
    </row>
    <row r="120" spans="1:11" s="9" customFormat="1" ht="12.75" customHeight="1">
      <c r="A120" s="60" t="s">
        <v>44</v>
      </c>
      <c r="B120" s="66"/>
      <c r="C120" s="67">
        <v>1040.1</v>
      </c>
      <c r="D120" s="67">
        <v>1261.3</v>
      </c>
      <c r="E120" s="6">
        <v>1171.1</v>
      </c>
      <c r="F120" s="65"/>
      <c r="G120" s="93"/>
      <c r="H120" s="96"/>
      <c r="I120" s="96"/>
      <c r="J120" s="64">
        <f>E120/C120</f>
        <v>1.1259494279396212</v>
      </c>
      <c r="K120" s="64">
        <f>E120/D120</f>
        <v>0.9284864822009038</v>
      </c>
    </row>
    <row r="121" spans="1:11" s="9" customFormat="1" ht="12.75">
      <c r="A121" s="60" t="s">
        <v>45</v>
      </c>
      <c r="B121" s="66"/>
      <c r="C121" s="67">
        <v>1443</v>
      </c>
      <c r="D121" s="67">
        <v>1564.2</v>
      </c>
      <c r="E121" s="67">
        <v>1227.5</v>
      </c>
      <c r="F121" s="65"/>
      <c r="G121" s="93"/>
      <c r="H121" s="95"/>
      <c r="I121" s="95"/>
      <c r="J121" s="64">
        <f>E121/C121</f>
        <v>0.8506583506583506</v>
      </c>
      <c r="K121" s="64">
        <f>E121/D121</f>
        <v>0.7847461961386012</v>
      </c>
    </row>
    <row r="122" spans="1:11" s="9" customFormat="1" ht="12.75">
      <c r="A122" s="60" t="s">
        <v>46</v>
      </c>
      <c r="B122" s="66"/>
      <c r="C122" s="67">
        <v>1782.3</v>
      </c>
      <c r="D122" s="67">
        <v>1938.5</v>
      </c>
      <c r="E122" s="6">
        <v>1782.3</v>
      </c>
      <c r="F122" s="65"/>
      <c r="G122" s="93"/>
      <c r="H122" s="96"/>
      <c r="I122" s="96"/>
      <c r="J122" s="64">
        <f>E122/C122</f>
        <v>1</v>
      </c>
      <c r="K122" s="64">
        <f>E122/D122</f>
        <v>0.9194222336858395</v>
      </c>
    </row>
    <row r="123" spans="1:11" s="9" customFormat="1" ht="12.75">
      <c r="A123" s="60" t="s">
        <v>47</v>
      </c>
      <c r="B123" s="66"/>
      <c r="C123" s="67"/>
      <c r="D123" s="67">
        <v>134</v>
      </c>
      <c r="E123" s="6">
        <v>49.8</v>
      </c>
      <c r="F123" s="65"/>
      <c r="G123" s="93"/>
      <c r="H123" s="96"/>
      <c r="I123" s="96"/>
      <c r="J123" s="64"/>
      <c r="K123" s="64">
        <f>E123/D123</f>
        <v>0.37164179104477607</v>
      </c>
    </row>
    <row r="124" spans="1:11" s="9" customFormat="1" ht="12.75">
      <c r="A124" s="60" t="s">
        <v>48</v>
      </c>
      <c r="B124" s="66"/>
      <c r="C124" s="67">
        <v>1347.6</v>
      </c>
      <c r="D124" s="67">
        <v>1491.9</v>
      </c>
      <c r="E124" s="6">
        <v>1010.7</v>
      </c>
      <c r="F124" s="65"/>
      <c r="G124" s="93"/>
      <c r="H124" s="96"/>
      <c r="I124" s="96"/>
      <c r="J124" s="64">
        <f>E124/C124</f>
        <v>0.7500000000000001</v>
      </c>
      <c r="K124" s="64">
        <f>E124/D124</f>
        <v>0.6774582746832898</v>
      </c>
    </row>
    <row r="125" spans="1:11" s="9" customFormat="1" ht="12.75">
      <c r="A125" s="60" t="s">
        <v>49</v>
      </c>
      <c r="B125" s="66"/>
      <c r="C125" s="65">
        <v>9164.8</v>
      </c>
      <c r="D125" s="65">
        <v>15940.7</v>
      </c>
      <c r="E125" s="6">
        <v>7090.7</v>
      </c>
      <c r="F125" s="62"/>
      <c r="G125" s="93"/>
      <c r="H125" s="96"/>
      <c r="I125" s="96"/>
      <c r="J125" s="64">
        <f>E125/C125</f>
        <v>0.7736884601955307</v>
      </c>
      <c r="K125" s="64">
        <f>E125/D125</f>
        <v>0.4448173543194464</v>
      </c>
    </row>
    <row r="126" spans="1:11" s="9" customFormat="1" ht="26.25">
      <c r="A126" s="19" t="s">
        <v>115</v>
      </c>
      <c r="B126" s="27" t="s">
        <v>116</v>
      </c>
      <c r="C126" s="85">
        <f>C127+C128+C129+C130+C131+C132+C133+C134+C135</f>
        <v>0</v>
      </c>
      <c r="D126" s="85">
        <f>D127+D128+D129+D130+D131+D132+D133+D134+D135</f>
        <v>8849.6</v>
      </c>
      <c r="E126" s="87">
        <f>E127+E128+E129+E130+E131+E132+E133+E134+E135</f>
        <v>3188</v>
      </c>
      <c r="F126" s="85">
        <f>F127+F128+F129+F130+F131+F132+F133+F134+F135</f>
        <v>0</v>
      </c>
      <c r="G126" s="85">
        <f>G127+G128+G129+G130+G131+G132+G133+G134+G135</f>
        <v>0</v>
      </c>
      <c r="H126" s="85">
        <f>H127+H128+H129+H130+H131+H132+H133+H134+H135</f>
        <v>0</v>
      </c>
      <c r="I126" s="85">
        <f>I127+I128+I129+I130+I131+I132+I133+I134+I135</f>
        <v>0</v>
      </c>
      <c r="J126" s="64"/>
      <c r="K126" s="15">
        <f>E126/D126</f>
        <v>0.3602422708371</v>
      </c>
    </row>
    <row r="127" spans="1:11" s="9" customFormat="1" ht="12.75">
      <c r="A127" s="60" t="s">
        <v>41</v>
      </c>
      <c r="B127" s="66"/>
      <c r="C127" s="66"/>
      <c r="D127" s="67"/>
      <c r="E127" s="6"/>
      <c r="F127" s="62"/>
      <c r="G127" s="63"/>
      <c r="H127" s="5"/>
      <c r="I127" s="5"/>
      <c r="J127" s="64"/>
      <c r="K127" s="64"/>
    </row>
    <row r="128" spans="1:11" s="9" customFormat="1" ht="12.75">
      <c r="A128" s="60" t="s">
        <v>42</v>
      </c>
      <c r="B128" s="66"/>
      <c r="C128" s="66"/>
      <c r="D128" s="67">
        <v>213</v>
      </c>
      <c r="E128" s="6">
        <v>213</v>
      </c>
      <c r="F128" s="62"/>
      <c r="G128" s="63"/>
      <c r="H128" s="5"/>
      <c r="I128" s="5"/>
      <c r="J128" s="64"/>
      <c r="K128" s="64">
        <f>E128/D128</f>
        <v>1</v>
      </c>
    </row>
    <row r="129" spans="1:11" s="9" customFormat="1" ht="12.75">
      <c r="A129" s="60" t="s">
        <v>43</v>
      </c>
      <c r="B129" s="66"/>
      <c r="C129" s="66"/>
      <c r="D129" s="67">
        <v>800</v>
      </c>
      <c r="E129" s="6">
        <v>800</v>
      </c>
      <c r="F129" s="62"/>
      <c r="G129" s="63"/>
      <c r="H129" s="5"/>
      <c r="I129" s="5"/>
      <c r="J129" s="64"/>
      <c r="K129" s="64">
        <f>E129/D129</f>
        <v>1</v>
      </c>
    </row>
    <row r="130" spans="1:11" s="9" customFormat="1" ht="12.75">
      <c r="A130" s="60" t="s">
        <v>44</v>
      </c>
      <c r="B130" s="66"/>
      <c r="C130" s="66"/>
      <c r="D130" s="67">
        <v>1059</v>
      </c>
      <c r="E130" s="6">
        <v>1059</v>
      </c>
      <c r="F130" s="62"/>
      <c r="G130" s="63"/>
      <c r="H130" s="5"/>
      <c r="I130" s="5"/>
      <c r="J130" s="64"/>
      <c r="K130" s="64">
        <f>E130/D130</f>
        <v>1</v>
      </c>
    </row>
    <row r="131" spans="1:11" s="9" customFormat="1" ht="12.75">
      <c r="A131" s="60" t="s">
        <v>45</v>
      </c>
      <c r="B131" s="66"/>
      <c r="C131" s="66"/>
      <c r="D131" s="67"/>
      <c r="E131" s="6"/>
      <c r="F131" s="62"/>
      <c r="G131" s="63"/>
      <c r="H131" s="5"/>
      <c r="I131" s="5"/>
      <c r="J131" s="64"/>
      <c r="K131" s="64"/>
    </row>
    <row r="132" spans="1:11" s="9" customFormat="1" ht="12.75">
      <c r="A132" s="60" t="s">
        <v>46</v>
      </c>
      <c r="B132" s="66"/>
      <c r="C132" s="66"/>
      <c r="D132" s="67"/>
      <c r="E132" s="6"/>
      <c r="F132" s="62"/>
      <c r="G132" s="63"/>
      <c r="H132" s="5"/>
      <c r="I132" s="5"/>
      <c r="J132" s="64"/>
      <c r="K132" s="64"/>
    </row>
    <row r="133" spans="1:11" s="9" customFormat="1" ht="12.75">
      <c r="A133" s="60" t="s">
        <v>47</v>
      </c>
      <c r="B133" s="66"/>
      <c r="C133" s="66"/>
      <c r="D133" s="67"/>
      <c r="E133" s="6"/>
      <c r="F133" s="62"/>
      <c r="G133" s="63"/>
      <c r="H133" s="5"/>
      <c r="I133" s="5"/>
      <c r="J133" s="64"/>
      <c r="K133" s="64"/>
    </row>
    <row r="134" spans="1:11" s="9" customFormat="1" ht="12.75">
      <c r="A134" s="60" t="s">
        <v>48</v>
      </c>
      <c r="B134" s="66"/>
      <c r="C134" s="66"/>
      <c r="D134" s="67"/>
      <c r="E134" s="6"/>
      <c r="F134" s="62"/>
      <c r="G134" s="63"/>
      <c r="H134" s="5"/>
      <c r="I134" s="5"/>
      <c r="J134" s="64"/>
      <c r="K134" s="64"/>
    </row>
    <row r="135" spans="1:11" s="9" customFormat="1" ht="12.75">
      <c r="A135" s="60" t="s">
        <v>49</v>
      </c>
      <c r="B135" s="66"/>
      <c r="C135" s="66"/>
      <c r="D135" s="67">
        <v>6777.6</v>
      </c>
      <c r="E135" s="6">
        <v>1116</v>
      </c>
      <c r="F135" s="62"/>
      <c r="G135" s="63"/>
      <c r="H135" s="5"/>
      <c r="I135" s="5"/>
      <c r="J135" s="64"/>
      <c r="K135" s="64">
        <f>E135/D135</f>
        <v>0.16466005665722377</v>
      </c>
    </row>
    <row r="136" spans="1:11" s="9" customFormat="1" ht="12.75">
      <c r="A136" s="118" t="s">
        <v>54</v>
      </c>
      <c r="B136" s="119"/>
      <c r="C136" s="12">
        <f>C137+C138+C139+C140+C141+C142+C143+C144+C145</f>
        <v>46807.09999999999</v>
      </c>
      <c r="D136" s="12">
        <f>D137+D138+D139+D140+D141+D142+D143+D144+D145</f>
        <v>63556.5</v>
      </c>
      <c r="E136" s="4">
        <f>E137+E138+E139+E140+E141+E142+E143+E144+E145</f>
        <v>38603</v>
      </c>
      <c r="F136" s="12">
        <f>F137+F138+F139+F140+F141+F142+F143+F144+F145</f>
        <v>0</v>
      </c>
      <c r="G136" s="30">
        <f>E136/C136</f>
        <v>0.8247253087672598</v>
      </c>
      <c r="H136" s="5" t="e">
        <f>E136/#REF!</f>
        <v>#REF!</v>
      </c>
      <c r="I136" s="5" t="e">
        <f>E136/#REF!</f>
        <v>#REF!</v>
      </c>
      <c r="J136" s="15">
        <f>E136/C136</f>
        <v>0.8247253087672598</v>
      </c>
      <c r="K136" s="15">
        <f>E136/D136</f>
        <v>0.607380834375713</v>
      </c>
    </row>
    <row r="137" spans="1:11" s="9" customFormat="1" ht="12.75">
      <c r="A137" s="20" t="s">
        <v>41</v>
      </c>
      <c r="B137" s="21"/>
      <c r="C137" s="4">
        <f>C107+C97+C117</f>
        <v>5040.2</v>
      </c>
      <c r="D137" s="4">
        <f>D107+D97+D117+D127</f>
        <v>5142.4</v>
      </c>
      <c r="E137" s="4">
        <f>E107+E97+E117</f>
        <v>3368.1</v>
      </c>
      <c r="F137" s="4">
        <f>F107+F97+F117</f>
        <v>0</v>
      </c>
      <c r="G137" s="30">
        <f>E137/C137</f>
        <v>0.668247291774136</v>
      </c>
      <c r="H137" s="5" t="e">
        <f>E137/#REF!</f>
        <v>#REF!</v>
      </c>
      <c r="I137" s="5" t="e">
        <f>E137/#REF!</f>
        <v>#REF!</v>
      </c>
      <c r="J137" s="15">
        <f>E137/C137</f>
        <v>0.668247291774136</v>
      </c>
      <c r="K137" s="16">
        <f>E137/D137</f>
        <v>0.6549665525824518</v>
      </c>
    </row>
    <row r="138" spans="1:11" s="9" customFormat="1" ht="12.75">
      <c r="A138" s="20" t="s">
        <v>42</v>
      </c>
      <c r="B138" s="11"/>
      <c r="C138" s="4">
        <f>C108+C98+C118</f>
        <v>4268.9</v>
      </c>
      <c r="D138" s="4">
        <f>D108+D98+D118+D128</f>
        <v>4591.799999999999</v>
      </c>
      <c r="E138" s="4">
        <f>E108+E98+E118+E128</f>
        <v>3481.8999999999996</v>
      </c>
      <c r="F138" s="4">
        <f>F108+F98+F118</f>
        <v>0</v>
      </c>
      <c r="G138" s="30">
        <f>E138/C138</f>
        <v>0.8156433741713321</v>
      </c>
      <c r="H138" s="5" t="e">
        <f>E138/#REF!</f>
        <v>#REF!</v>
      </c>
      <c r="I138" s="5" t="e">
        <f>E138/#REF!</f>
        <v>#REF!</v>
      </c>
      <c r="J138" s="15">
        <f>E138/C138</f>
        <v>0.8156433741713321</v>
      </c>
      <c r="K138" s="16">
        <f>E138/D138</f>
        <v>0.7582865107365304</v>
      </c>
    </row>
    <row r="139" spans="1:11" s="9" customFormat="1" ht="12.75">
      <c r="A139" s="20" t="s">
        <v>43</v>
      </c>
      <c r="B139" s="11"/>
      <c r="C139" s="4">
        <f>C109+C99+C119</f>
        <v>3778.8999999999996</v>
      </c>
      <c r="D139" s="4">
        <f>D109+D99+D119+D129</f>
        <v>4713.799999999999</v>
      </c>
      <c r="E139" s="4">
        <f>E109+E99+E119+E129</f>
        <v>3360.3999999999996</v>
      </c>
      <c r="F139" s="4">
        <f>F109+F99+F119+F129</f>
        <v>0</v>
      </c>
      <c r="G139" s="4">
        <f>G109+G99+G119+G129</f>
        <v>0</v>
      </c>
      <c r="H139" s="4">
        <f>H109+H99+H119+H129</f>
        <v>0</v>
      </c>
      <c r="I139" s="4">
        <f>I109+I99+I119+I129</f>
        <v>0</v>
      </c>
      <c r="J139" s="15">
        <f>E139/C139</f>
        <v>0.889253486464315</v>
      </c>
      <c r="K139" s="16">
        <f>E139/D139</f>
        <v>0.7128855700284272</v>
      </c>
    </row>
    <row r="140" spans="1:249" ht="12.75">
      <c r="A140" s="20" t="s">
        <v>44</v>
      </c>
      <c r="B140" s="21"/>
      <c r="C140" s="4">
        <f>C110+C100+C120</f>
        <v>3644.4999999999995</v>
      </c>
      <c r="D140" s="4">
        <f>D110+D100+D120+D130</f>
        <v>4924.7</v>
      </c>
      <c r="E140" s="4">
        <f>E110+E100+E120+E130</f>
        <v>4810.5</v>
      </c>
      <c r="F140" s="4">
        <f>F110+F100+F120</f>
        <v>0</v>
      </c>
      <c r="G140" s="30">
        <f>E140/C140</f>
        <v>1.319934147345315</v>
      </c>
      <c r="H140" s="5" t="e">
        <f>E140/#REF!</f>
        <v>#REF!</v>
      </c>
      <c r="I140" s="5" t="e">
        <f>E140/#REF!</f>
        <v>#REF!</v>
      </c>
      <c r="J140" s="15">
        <f>E140/C140</f>
        <v>1.319934147345315</v>
      </c>
      <c r="K140" s="16">
        <f>E140/D140</f>
        <v>0.9768107701992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45</v>
      </c>
      <c r="B141" s="11"/>
      <c r="C141" s="4">
        <f>C111+C101+C121</f>
        <v>5366.2</v>
      </c>
      <c r="D141" s="4">
        <f>D111+D101+D121+D131</f>
        <v>5487.4</v>
      </c>
      <c r="E141" s="4">
        <f>E111+E101+E121</f>
        <v>3851.2</v>
      </c>
      <c r="F141" s="4">
        <f>F111+F101+F121</f>
        <v>0</v>
      </c>
      <c r="G141" s="30">
        <f>E141/C141</f>
        <v>0.717677313555216</v>
      </c>
      <c r="H141" s="5" t="e">
        <f>E141/#REF!</f>
        <v>#REF!</v>
      </c>
      <c r="I141" s="5" t="e">
        <f>E141/#REF!</f>
        <v>#REF!</v>
      </c>
      <c r="J141" s="15">
        <f>E141/C141</f>
        <v>0.717677313555216</v>
      </c>
      <c r="K141" s="16">
        <f>E141/D141</f>
        <v>0.7018260013849911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s="89" customFormat="1" ht="16.5">
      <c r="A142" s="20" t="s">
        <v>46</v>
      </c>
      <c r="B142" s="11"/>
      <c r="C142" s="4">
        <f>C112+C102+C122</f>
        <v>5121.8</v>
      </c>
      <c r="D142" s="4">
        <f>D112+D102+D122+D132</f>
        <v>5278</v>
      </c>
      <c r="E142" s="4">
        <f>E112+E102+E122+E132</f>
        <v>4287</v>
      </c>
      <c r="F142" s="4">
        <f>F112+F102+F122</f>
        <v>0</v>
      </c>
      <c r="G142" s="30">
        <f>E142/C142</f>
        <v>0.8370104260221016</v>
      </c>
      <c r="H142" s="5" t="e">
        <f>E142/#REF!</f>
        <v>#REF!</v>
      </c>
      <c r="I142" s="5" t="e">
        <f>E142/#REF!</f>
        <v>#REF!</v>
      </c>
      <c r="J142" s="15">
        <f>E142/C142</f>
        <v>0.8370104260221016</v>
      </c>
      <c r="K142" s="16">
        <f>E142/D142</f>
        <v>0.8122394846532778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249" ht="12.75">
      <c r="A143" s="20" t="s">
        <v>47</v>
      </c>
      <c r="B143" s="11"/>
      <c r="C143" s="4">
        <f>C113+C103+C123</f>
        <v>3725.7999999999997</v>
      </c>
      <c r="D143" s="4">
        <f>D113+D103+D123+D133</f>
        <v>3859.7999999999997</v>
      </c>
      <c r="E143" s="4">
        <f>E113+E103+E123</f>
        <v>2541.6</v>
      </c>
      <c r="F143" s="4">
        <f>F113+F103+F123</f>
        <v>0</v>
      </c>
      <c r="G143" s="30">
        <f>E143/C143</f>
        <v>0.6821622201943207</v>
      </c>
      <c r="H143" s="5" t="e">
        <f>E143/#REF!</f>
        <v>#REF!</v>
      </c>
      <c r="I143" s="5" t="e">
        <f>E143/#REF!</f>
        <v>#REF!</v>
      </c>
      <c r="J143" s="15">
        <f>E143/C143</f>
        <v>0.6821622201943207</v>
      </c>
      <c r="K143" s="16">
        <f>E143/D143</f>
        <v>0.6584797139748174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</row>
    <row r="144" spans="1:11" ht="12.75">
      <c r="A144" s="20" t="s">
        <v>48</v>
      </c>
      <c r="B144" s="11"/>
      <c r="C144" s="4">
        <f>C114+C104+C124</f>
        <v>6215</v>
      </c>
      <c r="D144" s="4">
        <f>D114+D104+D124+D134</f>
        <v>6359.299999999999</v>
      </c>
      <c r="E144" s="4">
        <f>E114+E104+E124+E134</f>
        <v>4263.1</v>
      </c>
      <c r="F144" s="4">
        <f>F114+F104+F124</f>
        <v>0</v>
      </c>
      <c r="G144" s="30">
        <f>E144/C144</f>
        <v>0.6859372485921159</v>
      </c>
      <c r="H144" s="5" t="e">
        <f>E144/#REF!</f>
        <v>#REF!</v>
      </c>
      <c r="I144" s="5" t="e">
        <f>E144/#REF!</f>
        <v>#REF!</v>
      </c>
      <c r="J144" s="15">
        <f>E144/C144</f>
        <v>0.6859372485921159</v>
      </c>
      <c r="K144" s="16">
        <f>E144/D144</f>
        <v>0.6703725252779396</v>
      </c>
    </row>
    <row r="145" spans="1:11" ht="12.75">
      <c r="A145" s="20" t="s">
        <v>49</v>
      </c>
      <c r="B145" s="11"/>
      <c r="C145" s="4">
        <f>C115+C105+C125</f>
        <v>9645.8</v>
      </c>
      <c r="D145" s="4">
        <f>D115+D105+D125+D135</f>
        <v>23199.300000000003</v>
      </c>
      <c r="E145" s="4">
        <f>E115+E105+E125+E135</f>
        <v>8639.2</v>
      </c>
      <c r="F145" s="4">
        <f>F115+F105+F125+F135</f>
        <v>0</v>
      </c>
      <c r="G145" s="4">
        <f>G115+G105+G125+G135</f>
        <v>0</v>
      </c>
      <c r="H145" s="4">
        <f>H115+H105+H125+H135</f>
        <v>0</v>
      </c>
      <c r="I145" s="4">
        <f>I115+I105+I125+I135</f>
        <v>0</v>
      </c>
      <c r="J145" s="15">
        <f>E145/C145</f>
        <v>0.8956436998486389</v>
      </c>
      <c r="K145" s="16">
        <f>E145/D145</f>
        <v>0.37239054626648216</v>
      </c>
    </row>
    <row r="146" spans="1:249" ht="16.5">
      <c r="A146" s="120" t="s">
        <v>35</v>
      </c>
      <c r="B146" s="121"/>
      <c r="C146" s="17">
        <f>C136+C86</f>
        <v>97498.19999999998</v>
      </c>
      <c r="D146" s="17">
        <f>D136+D86</f>
        <v>115252.8</v>
      </c>
      <c r="E146" s="17">
        <f>E136+E86</f>
        <v>68458.5</v>
      </c>
      <c r="F146" s="73">
        <f>F136+F86</f>
        <v>0</v>
      </c>
      <c r="G146" s="18">
        <f>E146/C146</f>
        <v>0.7021514243339878</v>
      </c>
      <c r="H146" s="18" t="e">
        <f>E146/#REF!</f>
        <v>#REF!</v>
      </c>
      <c r="I146" s="18" t="e">
        <f>E146/#REF!</f>
        <v>#REF!</v>
      </c>
      <c r="J146" s="88">
        <f>E146/C146</f>
        <v>0.7021514243339878</v>
      </c>
      <c r="K146" s="88">
        <f>E146/D146</f>
        <v>0.593985569114156</v>
      </c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  <c r="EL146" s="89"/>
      <c r="EM146" s="89"/>
      <c r="EN146" s="89"/>
      <c r="EO146" s="89"/>
      <c r="EP146" s="89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89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89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89"/>
      <c r="GD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89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89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89"/>
      <c r="HQ146" s="89"/>
      <c r="HR146" s="89"/>
      <c r="HS146" s="89"/>
      <c r="HT146" s="89"/>
      <c r="HU146" s="89"/>
      <c r="HV146" s="89"/>
      <c r="HW146" s="89"/>
      <c r="HX146" s="89"/>
      <c r="HY146" s="89"/>
      <c r="HZ146" s="89"/>
      <c r="IA146" s="89"/>
      <c r="IB146" s="89"/>
      <c r="IC146" s="89"/>
      <c r="ID146" s="89"/>
      <c r="IE146" s="89"/>
      <c r="IF146" s="89"/>
      <c r="IG146" s="89"/>
      <c r="IH146" s="89"/>
      <c r="II146" s="89"/>
      <c r="IJ146" s="89"/>
      <c r="IK146" s="89"/>
      <c r="IL146" s="89"/>
      <c r="IM146" s="89"/>
      <c r="IN146" s="89"/>
      <c r="IO146" s="89"/>
    </row>
    <row r="147" spans="1:11" ht="15.75">
      <c r="A147" s="22" t="s">
        <v>41</v>
      </c>
      <c r="B147" s="23"/>
      <c r="C147" s="24">
        <f>C87+C137</f>
        <v>8879</v>
      </c>
      <c r="D147" s="24">
        <f>D87+D137</f>
        <v>8981.2</v>
      </c>
      <c r="E147" s="24">
        <f>E87+E137</f>
        <v>5149.6</v>
      </c>
      <c r="F147" s="74">
        <f>F87+F137</f>
        <v>0</v>
      </c>
      <c r="G147" s="50">
        <f>E147/C147</f>
        <v>0.5799752224349589</v>
      </c>
      <c r="H147" s="50" t="e">
        <f>E147/#REF!</f>
        <v>#REF!</v>
      </c>
      <c r="I147" s="50" t="e">
        <f>E147/#REF!</f>
        <v>#REF!</v>
      </c>
      <c r="J147" s="80">
        <f>E147/C147</f>
        <v>0.5799752224349589</v>
      </c>
      <c r="K147" s="51">
        <f>E147/D147</f>
        <v>0.573375495479446</v>
      </c>
    </row>
    <row r="148" spans="1:11" ht="15.75">
      <c r="A148" s="22" t="s">
        <v>42</v>
      </c>
      <c r="B148" s="23"/>
      <c r="C148" s="24">
        <f>C88+C138</f>
        <v>5878.2</v>
      </c>
      <c r="D148" s="24">
        <f>D88+D138</f>
        <v>6231.499999999999</v>
      </c>
      <c r="E148" s="24">
        <f>E88+E138</f>
        <v>4377.7</v>
      </c>
      <c r="F148" s="74">
        <f>F88+F138</f>
        <v>0</v>
      </c>
      <c r="G148" s="50">
        <f>E148/C148</f>
        <v>0.7447347827566262</v>
      </c>
      <c r="H148" s="50" t="e">
        <f>E148/#REF!</f>
        <v>#REF!</v>
      </c>
      <c r="I148" s="50" t="e">
        <f>E148/#REF!</f>
        <v>#REF!</v>
      </c>
      <c r="J148" s="80">
        <f>E148/C148</f>
        <v>0.7447347827566262</v>
      </c>
      <c r="K148" s="51">
        <f>E148/D148</f>
        <v>0.7025114338441788</v>
      </c>
    </row>
    <row r="149" spans="1:11" ht="15.75">
      <c r="A149" s="22" t="s">
        <v>43</v>
      </c>
      <c r="B149" s="23"/>
      <c r="C149" s="24">
        <f>C89+C139</f>
        <v>7292.099999999999</v>
      </c>
      <c r="D149" s="24">
        <f>D89+D139</f>
        <v>8369.9</v>
      </c>
      <c r="E149" s="24">
        <f>E89+E139</f>
        <v>7393.4</v>
      </c>
      <c r="F149" s="74">
        <f>F89+F139</f>
        <v>0</v>
      </c>
      <c r="G149" s="50">
        <f>E149/C149</f>
        <v>1.0138917458619603</v>
      </c>
      <c r="H149" s="50" t="e">
        <f>E149/#REF!</f>
        <v>#REF!</v>
      </c>
      <c r="I149" s="50" t="e">
        <f>E149/#REF!</f>
        <v>#REF!</v>
      </c>
      <c r="J149" s="80">
        <f>E149/C149</f>
        <v>1.0138917458619603</v>
      </c>
      <c r="K149" s="51">
        <f>E149/D149</f>
        <v>0.8833319394496947</v>
      </c>
    </row>
    <row r="150" spans="1:11" ht="15.75">
      <c r="A150" s="22" t="s">
        <v>44</v>
      </c>
      <c r="B150" s="23"/>
      <c r="C150" s="24">
        <f>C90+C140</f>
        <v>6900.4</v>
      </c>
      <c r="D150" s="24">
        <f>D90+D140</f>
        <v>8360.699999999999</v>
      </c>
      <c r="E150" s="24">
        <f>E90+E140</f>
        <v>6523.1</v>
      </c>
      <c r="F150" s="74">
        <f>F90+F140</f>
        <v>0</v>
      </c>
      <c r="G150" s="50">
        <f>E150/C150</f>
        <v>0.9453220103182425</v>
      </c>
      <c r="H150" s="50" t="e">
        <f>E150/#REF!</f>
        <v>#REF!</v>
      </c>
      <c r="I150" s="50" t="e">
        <f>E150/#REF!</f>
        <v>#REF!</v>
      </c>
      <c r="J150" s="80">
        <f>E150/C150</f>
        <v>0.9453220103182425</v>
      </c>
      <c r="K150" s="51">
        <f>E150/D150</f>
        <v>0.7802097910462044</v>
      </c>
    </row>
    <row r="151" spans="1:11" ht="15.75">
      <c r="A151" s="22" t="s">
        <v>45</v>
      </c>
      <c r="B151" s="23"/>
      <c r="C151" s="24">
        <f>C91+C141</f>
        <v>6929.099999999999</v>
      </c>
      <c r="D151" s="24">
        <f>D91+D141</f>
        <v>7050.299999999999</v>
      </c>
      <c r="E151" s="24">
        <f>E91+E141</f>
        <v>4774.8</v>
      </c>
      <c r="F151" s="74">
        <f>F91+F141</f>
        <v>0</v>
      </c>
      <c r="G151" s="50">
        <f>E151/C151</f>
        <v>0.689093821708447</v>
      </c>
      <c r="H151" s="50" t="e">
        <f>E151/#REF!</f>
        <v>#REF!</v>
      </c>
      <c r="I151" s="50" t="e">
        <f>E151/#REF!</f>
        <v>#REF!</v>
      </c>
      <c r="J151" s="80">
        <f>E151/C151</f>
        <v>0.689093821708447</v>
      </c>
      <c r="K151" s="51">
        <f>E151/D151</f>
        <v>0.6772477766903537</v>
      </c>
    </row>
    <row r="152" spans="1:11" ht="12.75" customHeight="1" hidden="1">
      <c r="A152" s="22" t="s">
        <v>46</v>
      </c>
      <c r="B152" s="23"/>
      <c r="C152" s="24">
        <f>C92+C142</f>
        <v>9698</v>
      </c>
      <c r="D152" s="24">
        <f>D92+D142</f>
        <v>9854.2</v>
      </c>
      <c r="E152" s="24">
        <f>E92+E142</f>
        <v>6893.799999999999</v>
      </c>
      <c r="F152" s="74">
        <f>F92+F142</f>
        <v>0</v>
      </c>
      <c r="G152" s="50">
        <f>E152/C152</f>
        <v>0.7108475974427716</v>
      </c>
      <c r="H152" s="50" t="e">
        <f>E152/#REF!</f>
        <v>#REF!</v>
      </c>
      <c r="I152" s="50" t="e">
        <f>E152/#REF!</f>
        <v>#REF!</v>
      </c>
      <c r="J152" s="80">
        <f>E152/C152</f>
        <v>0.7108475974427716</v>
      </c>
      <c r="K152" s="51">
        <f>E152/D152</f>
        <v>0.6995798745712487</v>
      </c>
    </row>
    <row r="153" spans="1:11" ht="15.75">
      <c r="A153" s="22" t="s">
        <v>47</v>
      </c>
      <c r="B153" s="23"/>
      <c r="C153" s="24">
        <f>C93+C143</f>
        <v>5855.2</v>
      </c>
      <c r="D153" s="24">
        <f>D93+D143</f>
        <v>5989.2</v>
      </c>
      <c r="E153" s="24">
        <f>E93+E143</f>
        <v>3797.3</v>
      </c>
      <c r="F153" s="74">
        <f>F93+F143</f>
        <v>0</v>
      </c>
      <c r="G153" s="50">
        <f>E153/C153</f>
        <v>0.6485346358792186</v>
      </c>
      <c r="H153" s="50" t="e">
        <f>E153/#REF!</f>
        <v>#REF!</v>
      </c>
      <c r="I153" s="50" t="e">
        <f>E153/#REF!</f>
        <v>#REF!</v>
      </c>
      <c r="J153" s="80">
        <f>E153/C153</f>
        <v>0.6485346358792186</v>
      </c>
      <c r="K153" s="51">
        <f>E153/D153</f>
        <v>0.6340245775729647</v>
      </c>
    </row>
    <row r="154" spans="1:11" ht="15.75">
      <c r="A154" s="22" t="s">
        <v>48</v>
      </c>
      <c r="B154" s="23"/>
      <c r="C154" s="24">
        <f>C94+C144</f>
        <v>9317</v>
      </c>
      <c r="D154" s="24">
        <f>D94+D144</f>
        <v>9461.3</v>
      </c>
      <c r="E154" s="24">
        <f>E94+E144</f>
        <v>6386.800000000001</v>
      </c>
      <c r="F154" s="74">
        <f>F94+F144</f>
        <v>0</v>
      </c>
      <c r="G154" s="50">
        <f>E154/C154</f>
        <v>0.6854996243425997</v>
      </c>
      <c r="H154" s="50" t="e">
        <f>E154/#REF!</f>
        <v>#REF!</v>
      </c>
      <c r="I154" s="50" t="e">
        <f>E154/#REF!</f>
        <v>#REF!</v>
      </c>
      <c r="J154" s="80">
        <f>E154/C154</f>
        <v>0.6854996243425997</v>
      </c>
      <c r="K154" s="51">
        <f>E154/D154</f>
        <v>0.6750446555970111</v>
      </c>
    </row>
    <row r="155" spans="1:11" ht="15.75">
      <c r="A155" s="25" t="s">
        <v>49</v>
      </c>
      <c r="B155" s="23"/>
      <c r="C155" s="24">
        <f>C95+C145</f>
        <v>36749.2</v>
      </c>
      <c r="D155" s="24">
        <f>D95+D145</f>
        <v>50954.5</v>
      </c>
      <c r="E155" s="24">
        <f>E95+E145</f>
        <v>23162</v>
      </c>
      <c r="F155" s="24">
        <f>F95+F145</f>
        <v>0</v>
      </c>
      <c r="G155" s="50">
        <f>E155/C155</f>
        <v>0.630272223613031</v>
      </c>
      <c r="H155" s="50" t="e">
        <f>E155/#REF!</f>
        <v>#REF!</v>
      </c>
      <c r="I155" s="50" t="e">
        <f>E155/#REF!</f>
        <v>#REF!</v>
      </c>
      <c r="J155" s="80">
        <f>E155/C155</f>
        <v>0.630272223613031</v>
      </c>
      <c r="K155" s="51">
        <f>E155/D155</f>
        <v>0.4545624037131166</v>
      </c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  <row r="450" spans="8:11" ht="12.75">
      <c r="H450" s="68"/>
      <c r="I450" s="68"/>
      <c r="J450" s="68"/>
      <c r="K450" s="68"/>
    </row>
    <row r="451" spans="8:11" ht="12.75">
      <c r="H451" s="68"/>
      <c r="I451" s="68"/>
      <c r="J451" s="68"/>
      <c r="K451" s="68"/>
    </row>
    <row r="452" spans="8:11" ht="12.75">
      <c r="H452" s="68"/>
      <c r="I452" s="68"/>
      <c r="J452" s="68"/>
      <c r="K452" s="68"/>
    </row>
    <row r="453" spans="8:11" ht="12.75">
      <c r="H453" s="68"/>
      <c r="I453" s="68"/>
      <c r="J453" s="68"/>
      <c r="K453" s="68"/>
    </row>
    <row r="454" spans="8:11" ht="12.75">
      <c r="H454" s="68"/>
      <c r="I454" s="68"/>
      <c r="J454" s="68"/>
      <c r="K454" s="68"/>
    </row>
    <row r="455" spans="8:11" ht="12.75">
      <c r="H455" s="68"/>
      <c r="I455" s="68"/>
      <c r="J455" s="68"/>
      <c r="K455" s="68"/>
    </row>
    <row r="456" spans="8:11" ht="12.75">
      <c r="H456" s="68"/>
      <c r="I456" s="68"/>
      <c r="J456" s="68"/>
      <c r="K456" s="68"/>
    </row>
    <row r="457" spans="8:11" ht="12.75">
      <c r="H457" s="68"/>
      <c r="I457" s="68"/>
      <c r="J457" s="68"/>
      <c r="K457" s="68"/>
    </row>
    <row r="458" spans="8:11" ht="12.75">
      <c r="H458" s="68"/>
      <c r="I458" s="68"/>
      <c r="J458" s="68"/>
      <c r="K458" s="68"/>
    </row>
  </sheetData>
  <sheetProtection/>
  <mergeCells count="14">
    <mergeCell ref="A136:B136"/>
    <mergeCell ref="A146:B146"/>
    <mergeCell ref="A65:B65"/>
    <mergeCell ref="A85:B85"/>
    <mergeCell ref="A86:B86"/>
    <mergeCell ref="J3:J4"/>
    <mergeCell ref="K3:K4"/>
    <mergeCell ref="E3:E4"/>
    <mergeCell ref="D3:D4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2022-10-12T07:54:44Z</dcterms:modified>
  <cp:category/>
  <cp:version/>
  <cp:contentType/>
  <cp:contentStatus/>
</cp:coreProperties>
</file>