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<sst xmlns="http://schemas.openxmlformats.org/spreadsheetml/2006/main" count="345" uniqueCount="123">
  <si>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</si>
  <si>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</si>
  <si>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</si>
  <si>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</si>
  <si>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</si>
  <si>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</si>
  <si>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</si>
  <si>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</si>
  <si>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</si>
  <si>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</si>
  <si>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</si>
  <si>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</si>
  <si>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</si>
  <si>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</si>
  <si>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</si>
  <si>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</si>
  <si>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</si>
  <si>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</si>
  <si>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</si>
  <si>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</si>
  <si>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</si>
  <si>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</si>
  <si>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</si>
  <si>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</si>
  <si>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</si>
  <si>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</si>
  <si>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</si>
  <si>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</si>
  <si>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</si>
  <si>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</si>
  <si>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</si>
  <si>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</si>
  <si>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</si>
  <si>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</si>
  <si>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</si>
  <si>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</si>
  <si>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</si>
  <si>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</si>
  <si>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</si>
  <si>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</si>
  <si>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</si>
  <si>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</si>
  <si>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</si>
  <si>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</si>
  <si>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</si>
  <si>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</si>
  <si>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</si>
  <si>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</si>
  <si>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</si>
  <si>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</si>
  <si>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</si>
  <si>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</si>
  <si>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</si>
  <si>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</si>
  <si>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</si>
  <si>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</si>
  <si>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</si>
  <si>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</si>
  <si>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</si>
  <si>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</si>
  <si>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</si>
  <si>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</si>
  <si>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</si>
  <si>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</si>
  <si>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</si>
  <si>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</si>
  <si>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</si>
  <si>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</si>
  <si>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</si>
  <si>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</si>
  <si>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</si>
  <si>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</si>
  <si>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</si>
  <si>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</si>
  <si>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</si>
  <si>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</si>
  <si>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</si>
  <si>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</si>
  <si>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</si>
  <si>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</si>
  <si>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</si>
  <si>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</si>
  <si>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</si>
  <si>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</si>
  <si>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</si>
  <si>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</si>
  <si>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</si>
  <si>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</si>
  <si>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</si>
  <si>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</si>
  <si>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</si>
  <si>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</si>
  <si>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</si>
  <si>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</si>
  <si>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</si>
  <si>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</si>
  <si>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</si>
  <si>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</si>
  <si>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</si>
  <si>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</si>
  <si>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</si>
  <si>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</si>
  <si>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</si>
  <si>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</si>
  <si>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</si>
  <si>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</si>
  <si>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</si>
  <si>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</si>
  <si>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</si>
  <si>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</si>
  <si>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</si>
  <si>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</si>
  <si>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</si>
  <si>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</si>
  <si>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</si>
  <si>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</si>
  <si>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</si>
  <si>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</si>
  <si>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на 1 июля 2022 года</t>
  </si>
  <si>
    <t>исполнено на 1 июля</t>
  </si>
  <si>
    <t>на 01 июля 2022 года</t>
  </si>
  <si>
    <t>исполнено на 01 июля</t>
  </si>
  <si>
    <t>об исполнении бюджетов поселений на 1 июля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</si>
</sst>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zoomScaleSheetLayoutView="100" zoomScalePageLayoutView="0" workbookViewId="0" topLeftCell="A33">
      <selection activeCell="D48" sqref="D48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118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174012.3</v>
      </c>
      <c r="E5" s="70">
        <v>80810.6</v>
      </c>
      <c r="F5" s="80">
        <f>E5/C5</f>
        <v>0.464395907645609</v>
      </c>
      <c r="G5" s="80">
        <f>E5/D5</f>
        <v>0.464395907645609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11908.8</v>
      </c>
      <c r="E6" s="70">
        <v>7234</v>
      </c>
      <c r="F6" s="80">
        <f>E6/C6</f>
        <v>0.6074499529759506</v>
      </c>
      <c r="G6" s="80">
        <f>E6/D6</f>
        <v>0.6074499529759506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-18</v>
      </c>
      <c r="F7" s="80"/>
      <c r="G7" s="80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5878.8</v>
      </c>
      <c r="F8" s="80">
        <f>E8/C8</f>
        <v>0.6138777215057694</v>
      </c>
      <c r="G8" s="80">
        <f>E8/D8</f>
        <v>0.6138777215057694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67.3</v>
      </c>
      <c r="F9" s="80">
        <f>E9/C9</f>
        <v>1.9794117647058822</v>
      </c>
      <c r="G9" s="80">
        <f>E9/D9</f>
        <v>1.9794117647058822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848.1</v>
      </c>
      <c r="F10" s="80">
        <f>E10/C10</f>
        <v>0.47308529034417357</v>
      </c>
      <c r="G10" s="80">
        <f>E10/D10</f>
        <v>0.47308529034417357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5759.3</v>
      </c>
      <c r="E11" s="70">
        <v>1195.6</v>
      </c>
      <c r="F11" s="80">
        <f>E11/C11</f>
        <v>0.20759467296372822</v>
      </c>
      <c r="G11" s="80">
        <f>E11/D11</f>
        <v>0.20759467296372822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2469.3</v>
      </c>
      <c r="E12" s="70">
        <v>1490.2</v>
      </c>
      <c r="F12" s="80">
        <f>E12/C12</f>
        <v>0.6034908678572874</v>
      </c>
      <c r="G12" s="80">
        <f>E12/D12</f>
        <v>0.6034908678572874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702.6</v>
      </c>
      <c r="F13" s="80">
        <f>E13/C13</f>
        <v>0.06947905541711168</v>
      </c>
      <c r="G13" s="80">
        <f>E13/D13</f>
        <v>0.06947905541711168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699.4</v>
      </c>
      <c r="F14" s="80">
        <f>E14/C14</f>
        <v>0.46788868075996787</v>
      </c>
      <c r="G14" s="80">
        <f>E14/D14</f>
        <v>0.46788868075996787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80"/>
      <c r="G15" s="80"/>
    </row>
    <row r="16" spans="1:7" s="45" customFormat="1" ht="15.75" outlineLevel="1">
      <c r="A16" s="101" t="s">
        <v>15</v>
      </c>
      <c r="B16" s="101"/>
      <c r="C16" s="98">
        <f>SUM(C5:C15)</f>
        <v>217160.09999999995</v>
      </c>
      <c r="D16" s="98">
        <f>SUM(D5:D15)</f>
        <v>217160.09999999995</v>
      </c>
      <c r="E16" s="98">
        <f>SUM(E5:E15)</f>
        <v>98908.60000000002</v>
      </c>
      <c r="F16" s="41">
        <f>E16/C16</f>
        <v>0.45546396414442636</v>
      </c>
      <c r="G16" s="41">
        <f>E16/D16</f>
        <v>0.45546396414442636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3024</v>
      </c>
      <c r="F17" s="80">
        <f>E17/C17</f>
        <v>0.49948795877242247</v>
      </c>
      <c r="G17" s="80">
        <f>E17/D17</f>
        <v>0.49948795877242247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255.6</v>
      </c>
      <c r="F18" s="80">
        <f>E18/C18</f>
        <v>0.06018082501412696</v>
      </c>
      <c r="G18" s="80">
        <f>E18/D18</f>
        <v>0.06018082501412696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427.6</v>
      </c>
      <c r="F19" s="80">
        <f>E19/C19</f>
        <v>0.2813342983090993</v>
      </c>
      <c r="G19" s="80">
        <f>E19/D19</f>
        <v>0.2813342983090993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80">
        <f>E20/C20</f>
        <v>0.4</v>
      </c>
      <c r="G20" s="80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346.3</v>
      </c>
      <c r="F21" s="80">
        <f>E21/C21</f>
        <v>0.4743185864950007</v>
      </c>
      <c r="G21" s="80">
        <f>E21/D21</f>
        <v>0.4743185864950007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50.6</v>
      </c>
      <c r="F22" s="80">
        <f>E22/C22</f>
        <v>0.23275068997240111</v>
      </c>
      <c r="G22" s="80">
        <f>E22/D22</f>
        <v>0.23275068997240111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80"/>
      <c r="G23" s="80"/>
    </row>
    <row r="24" spans="1:7" ht="30.75" customHeight="1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2509.9</v>
      </c>
      <c r="F24" s="80">
        <f>E24/C24</f>
        <v>0.7383578972141324</v>
      </c>
      <c r="G24" s="80">
        <f>E24/D24</f>
        <v>0.7383578972141324</v>
      </c>
    </row>
    <row r="25" spans="1:7" ht="15.75" outlineLevel="1">
      <c r="A25" s="38" t="s">
        <v>67</v>
      </c>
      <c r="B25" s="43" t="s">
        <v>63</v>
      </c>
      <c r="C25" s="70">
        <v>100</v>
      </c>
      <c r="D25" s="70">
        <v>100</v>
      </c>
      <c r="E25" s="40">
        <v>394.4</v>
      </c>
      <c r="F25" s="69" t="s">
        <v>14</v>
      </c>
      <c r="G25" s="69" t="s">
        <v>14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318.8</v>
      </c>
      <c r="F26" s="80">
        <f>E26/C26</f>
        <v>0.45542857142857146</v>
      </c>
      <c r="G26" s="80">
        <f>E26/D26</f>
        <v>0.45542857142857146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332.9</v>
      </c>
      <c r="F27" s="80">
        <f>E27/C27</f>
        <v>0.7743661316585252</v>
      </c>
      <c r="G27" s="80">
        <f>E27/D27</f>
        <v>0.7743661316585252</v>
      </c>
    </row>
    <row r="28" spans="1:249" s="46" customFormat="1" ht="15.75" outlineLevel="1">
      <c r="A28" s="38" t="s">
        <v>24</v>
      </c>
      <c r="B28" s="43" t="s">
        <v>25</v>
      </c>
      <c r="C28" s="70"/>
      <c r="D28" s="70">
        <v>1005.2</v>
      </c>
      <c r="E28" s="40">
        <v>314.1</v>
      </c>
      <c r="F28" s="80"/>
      <c r="G28" s="80">
        <f>E28/D28</f>
        <v>0.31247512932749705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7" s="46" customFormat="1" ht="15.75">
      <c r="A29" s="102" t="s">
        <v>26</v>
      </c>
      <c r="B29" s="102"/>
      <c r="C29" s="48">
        <f>SUM(C17:C28)</f>
        <v>17399</v>
      </c>
      <c r="D29" s="48">
        <f>SUM(D17:D28)</f>
        <v>18404.2</v>
      </c>
      <c r="E29" s="48">
        <f>SUM(E17:E28)</f>
        <v>7974.599999999999</v>
      </c>
      <c r="F29" s="41">
        <f>E29/C29</f>
        <v>0.4583366860164377</v>
      </c>
      <c r="G29" s="41">
        <f>E29/D29</f>
        <v>0.4333032677323654</v>
      </c>
    </row>
    <row r="30" spans="1:7" s="46" customFormat="1" ht="27" customHeight="1" outlineLevel="1">
      <c r="A30" s="100" t="s">
        <v>27</v>
      </c>
      <c r="B30" s="100"/>
      <c r="C30" s="48">
        <f>C16+C29</f>
        <v>234559.09999999995</v>
      </c>
      <c r="D30" s="48">
        <f>D16+D29</f>
        <v>235564.29999999996</v>
      </c>
      <c r="E30" s="48">
        <f>E16+E29</f>
        <v>106883.20000000003</v>
      </c>
      <c r="F30" s="41">
        <f>E30/C30</f>
        <v>0.4556770553775149</v>
      </c>
      <c r="G30" s="41">
        <f>E30/D30</f>
        <v>0.4537325902099768</v>
      </c>
    </row>
    <row r="31" spans="1:249" ht="31.5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524205.5</v>
      </c>
      <c r="E31" s="48">
        <f>E32+E37+E38+E39</f>
        <v>265106.8</v>
      </c>
      <c r="F31" s="42">
        <f>E31/C31</f>
        <v>0.5307488070970766</v>
      </c>
      <c r="G31" s="41">
        <f>E31/D31</f>
        <v>0.505730672417592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63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524668</v>
      </c>
      <c r="E32" s="48">
        <f>E33+E34+E35+E36</f>
        <v>265569.3</v>
      </c>
      <c r="F32" s="42">
        <f>E32/C32</f>
        <v>0.5316747408086313</v>
      </c>
      <c r="G32" s="41">
        <f>E32/D32</f>
        <v>0.5061663756890071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47.25">
      <c r="A33" s="47" t="s">
        <v>98</v>
      </c>
      <c r="B33" s="47" t="s">
        <v>32</v>
      </c>
      <c r="C33" s="48">
        <v>167724</v>
      </c>
      <c r="D33" s="48">
        <v>167724</v>
      </c>
      <c r="E33" s="48">
        <v>106224.9</v>
      </c>
      <c r="F33" s="42">
        <f>E33/C33</f>
        <v>0.6333315446805465</v>
      </c>
      <c r="G33" s="41">
        <f>E33/D33</f>
        <v>0.6333315446805465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99</v>
      </c>
      <c r="B34" s="47" t="s">
        <v>33</v>
      </c>
      <c r="C34" s="48">
        <v>91329.8</v>
      </c>
      <c r="D34" s="48">
        <v>111170.6</v>
      </c>
      <c r="E34" s="48">
        <v>20496</v>
      </c>
      <c r="F34" s="41">
        <f>E34/C34</f>
        <v>0.22441744096669433</v>
      </c>
      <c r="G34" s="41">
        <f>E34/D34</f>
        <v>0.1843652908232932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63">
      <c r="A35" s="47" t="s">
        <v>100</v>
      </c>
      <c r="B35" s="47" t="s">
        <v>34</v>
      </c>
      <c r="C35" s="48">
        <v>240017.1</v>
      </c>
      <c r="D35" s="48">
        <v>238853</v>
      </c>
      <c r="E35" s="48">
        <v>134727</v>
      </c>
      <c r="F35" s="42">
        <f>E35/C35</f>
        <v>0.5613225057714638</v>
      </c>
      <c r="G35" s="41">
        <f>E35/D35</f>
        <v>0.5640582282826676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101</v>
      </c>
      <c r="B36" s="47" t="s">
        <v>56</v>
      </c>
      <c r="C36" s="48">
        <v>424.9</v>
      </c>
      <c r="D36" s="48">
        <v>6920.4</v>
      </c>
      <c r="E36" s="48">
        <v>4121.4</v>
      </c>
      <c r="F36" s="42" t="s">
        <v>14</v>
      </c>
      <c r="G36" s="41">
        <f>E36/D36</f>
        <v>0.5955436101959424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107</v>
      </c>
      <c r="C37" s="78"/>
      <c r="D37" s="78"/>
      <c r="E37" s="79"/>
      <c r="F37" s="80"/>
      <c r="G37" s="80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31.5">
      <c r="A38" s="47" t="s">
        <v>117</v>
      </c>
      <c r="B38" s="49" t="s">
        <v>112</v>
      </c>
      <c r="C38" s="78"/>
      <c r="D38" s="78">
        <v>63.1</v>
      </c>
      <c r="E38" s="79">
        <v>63.1</v>
      </c>
      <c r="F38" s="41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47.25">
      <c r="A39" s="47" t="s">
        <v>102</v>
      </c>
      <c r="B39" s="49" t="s">
        <v>59</v>
      </c>
      <c r="C39" s="48"/>
      <c r="D39" s="48">
        <v>-525.6</v>
      </c>
      <c r="E39" s="48">
        <v>-525.6</v>
      </c>
      <c r="F39" s="41"/>
      <c r="G39" s="41">
        <f>E39/D39</f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15.75">
      <c r="A40" s="99" t="s">
        <v>35</v>
      </c>
      <c r="B40" s="99"/>
      <c r="C40" s="48">
        <f>C30+C31</f>
        <v>734054.9</v>
      </c>
      <c r="D40" s="48">
        <f>D30+D31</f>
        <v>759769.7999999999</v>
      </c>
      <c r="E40" s="48">
        <f>E30+E31</f>
        <v>371990</v>
      </c>
      <c r="F40" s="41">
        <f>E40/C40</f>
        <v>0.5067604616493944</v>
      </c>
      <c r="G40" s="41">
        <f>E40/D40</f>
        <v>0.4896088262523728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7">
      <selection activeCell="F42" sqref="F42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120</v>
      </c>
      <c r="B3" s="110"/>
      <c r="C3" s="110"/>
      <c r="D3" s="110"/>
      <c r="E3" s="110"/>
    </row>
    <row r="4" spans="1:7" s="44" customFormat="1" ht="108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121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72741.3</v>
      </c>
      <c r="F5" s="69">
        <f>E5/C5</f>
        <v>0.4644465911927841</v>
      </c>
      <c r="G5" s="69">
        <f>E5/D5</f>
        <v>0.4644465911927841</v>
      </c>
    </row>
    <row r="6" spans="1:249" s="52" customFormat="1" ht="15.75" outlineLevel="1">
      <c r="A6" s="38" t="s">
        <v>6</v>
      </c>
      <c r="B6" s="43" t="s">
        <v>7</v>
      </c>
      <c r="C6" s="70"/>
      <c r="D6" s="70"/>
      <c r="E6" s="70">
        <v>-18</v>
      </c>
      <c r="F6" s="69"/>
      <c r="G6" s="69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52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5878.8</v>
      </c>
      <c r="F7" s="69">
        <f>E7/C7</f>
        <v>0.6138777215057694</v>
      </c>
      <c r="G7" s="69">
        <f>E7/D7</f>
        <v>0.6138777215057694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33.6</v>
      </c>
      <c r="F8" s="69">
        <f>E8/C8</f>
        <v>1.9764705882352942</v>
      </c>
      <c r="G8" s="69">
        <f>E8/D8</f>
        <v>1.9764705882352942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848.1</v>
      </c>
      <c r="F9" s="69">
        <f>E9/C9</f>
        <v>0.47308529034417357</v>
      </c>
      <c r="G9" s="69">
        <f>E9/D9</f>
        <v>0.47308529034417357</v>
      </c>
    </row>
    <row r="10" spans="1:249" s="52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699.4</v>
      </c>
      <c r="F10" s="69">
        <f>E10/C10</f>
        <v>0.46788868075996787</v>
      </c>
      <c r="G10" s="69">
        <f>E10/D10</f>
        <v>0.46788868075996787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169500.3</v>
      </c>
      <c r="E12" s="48">
        <f>SUM(E5:E11)</f>
        <v>80183.20000000001</v>
      </c>
      <c r="F12" s="42">
        <f>E12/C12</f>
        <v>0.4730563898706965</v>
      </c>
      <c r="G12" s="42">
        <f>E12/D12</f>
        <v>0.4730563898706965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1882.6</v>
      </c>
      <c r="F13" s="69">
        <f>E13/C13</f>
        <v>0.5374250642306594</v>
      </c>
      <c r="G13" s="69">
        <f>E13/D13</f>
        <v>0.5374250642306594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255.6</v>
      </c>
      <c r="F14" s="69">
        <f>E14/C14</f>
        <v>0.06018082501412696</v>
      </c>
      <c r="G14" s="69">
        <f>E14/D14</f>
        <v>0.06018082501412696</v>
      </c>
    </row>
    <row r="15" spans="1:7" s="44" customFormat="1" ht="15.75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427.6</v>
      </c>
      <c r="F15" s="69">
        <f>E15/C15</f>
        <v>0.2813342983090993</v>
      </c>
      <c r="G15" s="69">
        <f>E15/D15</f>
        <v>0.2813342983090993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216.5</v>
      </c>
      <c r="F17" s="69">
        <f>E17/C17</f>
        <v>0.433</v>
      </c>
      <c r="G17" s="69">
        <f>E17/D17</f>
        <v>0.433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50.6</v>
      </c>
      <c r="F18" s="69">
        <f>E18/C18</f>
        <v>0.23275068997240111</v>
      </c>
      <c r="G18" s="69">
        <f>E18/D18</f>
        <v>0.23275068997240111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30.75" customHeight="1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930.2</v>
      </c>
      <c r="F20" s="69">
        <f>E20/C20</f>
        <v>0.27364457388285823</v>
      </c>
      <c r="G20" s="69">
        <f>E20/D20</f>
        <v>0.27364457388285823</v>
      </c>
    </row>
    <row r="21" spans="1:7" s="44" customFormat="1" ht="15.75" outlineLevel="1">
      <c r="A21" s="38" t="s">
        <v>67</v>
      </c>
      <c r="B21" s="43" t="s">
        <v>63</v>
      </c>
      <c r="C21" s="40">
        <v>100</v>
      </c>
      <c r="D21" s="40">
        <v>100</v>
      </c>
      <c r="E21" s="70">
        <v>394.4</v>
      </c>
      <c r="F21" s="69">
        <f>E21/C21</f>
        <v>3.944</v>
      </c>
      <c r="G21" s="69">
        <f>E21/D21</f>
        <v>3.944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196.2</v>
      </c>
      <c r="F22" s="69">
        <f>E22/C22</f>
        <v>0.436</v>
      </c>
      <c r="G22" s="69">
        <f>E22/D22</f>
        <v>0.436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332.9</v>
      </c>
      <c r="F23" s="69">
        <f>E23/C23</f>
        <v>0.7743661316585252</v>
      </c>
      <c r="G23" s="69">
        <f>E23/D23</f>
        <v>0.7743661316585252</v>
      </c>
    </row>
    <row r="24" spans="1:249" s="5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32" customFormat="1" ht="24.75" customHeight="1">
      <c r="A25" s="108" t="s">
        <v>26</v>
      </c>
      <c r="B25" s="109"/>
      <c r="C25" s="48">
        <f>SUM(C13:C24)</f>
        <v>14367.699999999999</v>
      </c>
      <c r="D25" s="48">
        <f>SUM(D13:D24)</f>
        <v>14367.699999999999</v>
      </c>
      <c r="E25" s="48">
        <f>SUM(E13:E24)</f>
        <v>4686.999999999999</v>
      </c>
      <c r="F25" s="42">
        <f>E25/C25</f>
        <v>0.32621783584011355</v>
      </c>
      <c r="G25" s="42">
        <f>E25/D25</f>
        <v>0.32621783584011355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46" customFormat="1" ht="15.75" outlineLevel="1">
      <c r="A26" s="104" t="s">
        <v>27</v>
      </c>
      <c r="B26" s="105"/>
      <c r="C26" s="48">
        <f>C12+C25</f>
        <v>183868</v>
      </c>
      <c r="D26" s="48">
        <f>D12+D25</f>
        <v>183868</v>
      </c>
      <c r="E26" s="48">
        <f>E12+E25</f>
        <v>84870.20000000001</v>
      </c>
      <c r="F26" s="42">
        <f>E26/C26</f>
        <v>0.46158222202884686</v>
      </c>
      <c r="G26" s="42">
        <f>E26/D26</f>
        <v>0.46158222202884686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</row>
    <row r="27" spans="1:7" s="46" customFormat="1" ht="30.75" customHeight="1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515895.9</v>
      </c>
      <c r="E27" s="48">
        <f>E28+E33+E34</f>
        <v>265181.8</v>
      </c>
      <c r="F27" s="42">
        <f>E27/C27</f>
        <v>0.5303256286849861</v>
      </c>
      <c r="G27" s="42">
        <f>E27/D27</f>
        <v>0.514021917987718</v>
      </c>
    </row>
    <row r="28" spans="1:7" s="46" customFormat="1" ht="57.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516358.4</v>
      </c>
      <c r="E28" s="48">
        <f>E29+E30+E31+E32</f>
        <v>265644.3</v>
      </c>
      <c r="F28" s="42">
        <f>E28/C28</f>
        <v>0.5312505624597278</v>
      </c>
      <c r="G28" s="42">
        <f>E28/D28</f>
        <v>0.5144572064674459</v>
      </c>
    </row>
    <row r="29" spans="1:249" ht="47.25">
      <c r="A29" s="47" t="s">
        <v>98</v>
      </c>
      <c r="B29" s="47" t="s">
        <v>32</v>
      </c>
      <c r="C29" s="48">
        <v>167724</v>
      </c>
      <c r="D29" s="48">
        <v>167724</v>
      </c>
      <c r="E29" s="48">
        <v>106224.9</v>
      </c>
      <c r="F29" s="42">
        <f>E29/C29</f>
        <v>0.6333315446805465</v>
      </c>
      <c r="G29" s="42">
        <f>E29/D29</f>
        <v>0.6333315446805465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63">
      <c r="A30" s="47" t="s">
        <v>99</v>
      </c>
      <c r="B30" s="47" t="s">
        <v>33</v>
      </c>
      <c r="C30" s="48">
        <v>91329.8</v>
      </c>
      <c r="D30" s="48">
        <v>102321</v>
      </c>
      <c r="E30" s="48">
        <v>20496</v>
      </c>
      <c r="F30" s="42">
        <f>E30/C30</f>
        <v>0.22441744096669433</v>
      </c>
      <c r="G30" s="42">
        <f>E30/D30</f>
        <v>0.2003107866420383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47.25">
      <c r="A31" s="47" t="s">
        <v>100</v>
      </c>
      <c r="B31" s="47" t="s">
        <v>34</v>
      </c>
      <c r="C31" s="48">
        <v>240017.1</v>
      </c>
      <c r="D31" s="48">
        <v>238853</v>
      </c>
      <c r="E31" s="48">
        <v>134727</v>
      </c>
      <c r="F31" s="42">
        <f>E31/C31</f>
        <v>0.5613225057714638</v>
      </c>
      <c r="G31" s="42">
        <f>E31/D31</f>
        <v>0.5640582282826676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7460.4</v>
      </c>
      <c r="E32" s="48">
        <v>4196.4</v>
      </c>
      <c r="F32" s="42" t="s">
        <v>14</v>
      </c>
      <c r="G32" s="42">
        <f>E32/D32</f>
        <v>0.5624899469197362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117</v>
      </c>
      <c r="B33" s="49" t="s">
        <v>59</v>
      </c>
      <c r="C33" s="78"/>
      <c r="D33" s="78">
        <v>63.1</v>
      </c>
      <c r="E33" s="79">
        <v>63.1</v>
      </c>
      <c r="F33" s="69"/>
      <c r="G33" s="42">
        <f>E33/D33</f>
        <v>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-525.6</v>
      </c>
      <c r="E34" s="48">
        <v>-525.6</v>
      </c>
      <c r="F34" s="69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9" t="s">
        <v>35</v>
      </c>
      <c r="B35" s="99"/>
      <c r="C35" s="98">
        <f>C26+C27</f>
        <v>683903.8</v>
      </c>
      <c r="D35" s="98">
        <f>D26+D27</f>
        <v>699763.9</v>
      </c>
      <c r="E35" s="98">
        <f>E26+E27</f>
        <v>350052</v>
      </c>
      <c r="F35" s="41">
        <f>E35/C35</f>
        <v>0.5118439172292945</v>
      </c>
      <c r="G35" s="41">
        <f>E35/D35</f>
        <v>0.5002430105354105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8"/>
  <sheetViews>
    <sheetView tabSelected="1" zoomScalePageLayoutView="0" workbookViewId="0" topLeftCell="A130">
      <selection activeCell="E160" sqref="E160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1" t="s">
        <v>37</v>
      </c>
      <c r="B1" s="121"/>
      <c r="C1" s="121"/>
      <c r="D1" s="121"/>
      <c r="E1" s="121"/>
      <c r="F1" s="121"/>
      <c r="G1" s="33"/>
    </row>
    <row r="2" spans="1:7" ht="18.75" customHeight="1">
      <c r="A2" s="122" t="s">
        <v>122</v>
      </c>
      <c r="B2" s="122"/>
      <c r="C2" s="122"/>
      <c r="D2" s="122"/>
      <c r="E2" s="122"/>
      <c r="F2" s="122"/>
      <c r="G2" s="34"/>
    </row>
    <row r="3" spans="1:11" ht="13.5" customHeight="1">
      <c r="A3" s="126" t="s">
        <v>2</v>
      </c>
      <c r="B3" s="126" t="s">
        <v>3</v>
      </c>
      <c r="C3" s="128" t="s">
        <v>113</v>
      </c>
      <c r="D3" s="119" t="s">
        <v>114</v>
      </c>
      <c r="E3" s="123" t="s">
        <v>121</v>
      </c>
      <c r="F3" s="71" t="s">
        <v>72</v>
      </c>
      <c r="G3" s="56" t="s">
        <v>38</v>
      </c>
      <c r="H3" s="56" t="s">
        <v>38</v>
      </c>
      <c r="I3" s="56" t="s">
        <v>38</v>
      </c>
      <c r="J3" s="119" t="s">
        <v>104</v>
      </c>
      <c r="K3" s="119" t="s">
        <v>62</v>
      </c>
    </row>
    <row r="4" spans="1:11" ht="51" customHeight="1">
      <c r="A4" s="127"/>
      <c r="B4" s="127"/>
      <c r="C4" s="129"/>
      <c r="D4" s="125"/>
      <c r="E4" s="124"/>
      <c r="F4" s="82" t="s">
        <v>73</v>
      </c>
      <c r="G4" s="58" t="s">
        <v>65</v>
      </c>
      <c r="H4" s="59" t="s">
        <v>39</v>
      </c>
      <c r="I4" s="59" t="s">
        <v>40</v>
      </c>
      <c r="J4" s="120"/>
      <c r="K4" s="120"/>
    </row>
    <row r="5" spans="1:11" ht="12.75" customHeight="1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8069.3</v>
      </c>
      <c r="F5" s="4">
        <f>F6+F7+F8+F9+F10+F11+F12+F13+F14</f>
        <v>0</v>
      </c>
      <c r="G5" s="5">
        <f>E5/C5</f>
        <v>0.46393951589720006</v>
      </c>
      <c r="H5" s="16" t="e">
        <f>E5/#REF!</f>
        <v>#REF!</v>
      </c>
      <c r="I5" s="16" t="e">
        <f>E5/#REF!</f>
        <v>#REF!</v>
      </c>
      <c r="J5" s="16">
        <f>E5/C5</f>
        <v>0.46393951589720006</v>
      </c>
      <c r="K5" s="15">
        <f>E5/D5</f>
        <v>0.46393951589720006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1">
        <v>297.9</v>
      </c>
      <c r="F6" s="62"/>
      <c r="G6" s="94"/>
      <c r="H6" s="95"/>
      <c r="I6" s="95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1">
        <v>81.2</v>
      </c>
      <c r="F7" s="62"/>
      <c r="G7" s="94"/>
      <c r="H7" s="95"/>
      <c r="I7" s="95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1">
        <v>225.8</v>
      </c>
      <c r="F8" s="65"/>
      <c r="G8" s="94"/>
      <c r="H8" s="95"/>
      <c r="I8" s="95"/>
      <c r="J8" s="64">
        <f>E8/C8</f>
        <v>0.43981301129723416</v>
      </c>
      <c r="K8" s="64">
        <f>E8/D8</f>
        <v>0.43981301129723416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1">
        <v>201.4</v>
      </c>
      <c r="F9" s="62"/>
      <c r="G9" s="94"/>
      <c r="H9" s="95"/>
      <c r="I9" s="95"/>
      <c r="J9" s="64">
        <f>E9/C9</f>
        <v>0.4509628302731751</v>
      </c>
      <c r="K9" s="64">
        <f>E9/D9</f>
        <v>0.4509628302731751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1">
        <v>18</v>
      </c>
      <c r="F10" s="62"/>
      <c r="G10" s="94"/>
      <c r="H10" s="95"/>
      <c r="I10" s="95"/>
      <c r="J10" s="64">
        <f>E10/C10</f>
        <v>0.5625</v>
      </c>
      <c r="K10" s="64">
        <f>E10/D10</f>
        <v>0.5625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1">
        <v>828.8</v>
      </c>
      <c r="F11" s="62"/>
      <c r="G11" s="94"/>
      <c r="H11" s="95"/>
      <c r="I11" s="95"/>
      <c r="J11" s="64">
        <f>E11/C11</f>
        <v>0.5090283748925193</v>
      </c>
      <c r="K11" s="64">
        <f>E11/D11</f>
        <v>0.5090283748925193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1">
        <v>121.3</v>
      </c>
      <c r="F12" s="62"/>
      <c r="G12" s="94"/>
      <c r="H12" s="95"/>
      <c r="I12" s="95"/>
      <c r="J12" s="64">
        <f>E12/C12</f>
        <v>0.8958641063515509</v>
      </c>
      <c r="K12" s="64">
        <f>E12/D12</f>
        <v>0.8958641063515509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1">
        <v>72.3</v>
      </c>
      <c r="F13" s="62"/>
      <c r="G13" s="94"/>
      <c r="H13" s="95"/>
      <c r="I13" s="95"/>
      <c r="J13" s="64">
        <f>E13/C13</f>
        <v>0.3942202835332606</v>
      </c>
      <c r="K13" s="64">
        <f>E13/D13</f>
        <v>0.3942202835332606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1">
        <v>6222.6</v>
      </c>
      <c r="F14" s="62"/>
      <c r="G14" s="94"/>
      <c r="H14" s="95"/>
      <c r="I14" s="95"/>
      <c r="J14" s="64">
        <f>E14/C14</f>
        <v>0.45402542063712115</v>
      </c>
      <c r="K14" s="64">
        <f>E14/D14</f>
        <v>0.45402542063712115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7234</v>
      </c>
      <c r="F15" s="12">
        <f>F16+F17+F18+F19+F20+F21+F22+F23+F24</f>
        <v>0</v>
      </c>
      <c r="G15" s="96">
        <f>E15/C15</f>
        <v>0.6074499529759506</v>
      </c>
      <c r="H15" s="96"/>
      <c r="I15" s="96"/>
      <c r="J15" s="15">
        <f>E15/C15</f>
        <v>0.6074499529759506</v>
      </c>
      <c r="K15" s="15">
        <f>E15/D15</f>
        <v>0.6074499529759506</v>
      </c>
      <c r="L15" s="92"/>
    </row>
    <row r="16" spans="1:11" ht="12.75">
      <c r="A16" s="60" t="s">
        <v>41</v>
      </c>
      <c r="B16" s="66"/>
      <c r="C16" s="67">
        <v>1263.1</v>
      </c>
      <c r="D16" s="67">
        <v>1263.1</v>
      </c>
      <c r="E16" s="87">
        <v>767.3</v>
      </c>
      <c r="F16" s="62"/>
      <c r="G16" s="94"/>
      <c r="H16" s="97"/>
      <c r="I16" s="94"/>
      <c r="J16" s="64">
        <f>E16/C16</f>
        <v>0.607473675876811</v>
      </c>
      <c r="K16" s="64">
        <f>E16/D16</f>
        <v>0.607473675876811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7">
        <v>432.5</v>
      </c>
      <c r="F17" s="62"/>
      <c r="G17" s="94"/>
      <c r="H17" s="97"/>
      <c r="I17" s="94"/>
      <c r="J17" s="64">
        <f>E17/C17</f>
        <v>0.6074438202247191</v>
      </c>
      <c r="K17" s="64">
        <f>E17/D17</f>
        <v>0.6074438202247191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7">
        <v>666.1</v>
      </c>
      <c r="F18" s="62"/>
      <c r="G18" s="94"/>
      <c r="H18" s="97"/>
      <c r="I18" s="94"/>
      <c r="J18" s="64">
        <f>E18/C18</f>
        <v>0.6074229436439906</v>
      </c>
      <c r="K18" s="64">
        <f>E18/D18</f>
        <v>0.6074229436439906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7">
        <v>773.1</v>
      </c>
      <c r="F19" s="62"/>
      <c r="G19" s="94"/>
      <c r="H19" s="97"/>
      <c r="I19" s="94"/>
      <c r="J19" s="64">
        <f>E19/C19</f>
        <v>0.6074964639321075</v>
      </c>
      <c r="K19" s="64">
        <f>E19/D19</f>
        <v>0.6074964639321075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7">
        <v>548.1</v>
      </c>
      <c r="F20" s="62"/>
      <c r="G20" s="94"/>
      <c r="H20" s="97"/>
      <c r="I20" s="94"/>
      <c r="J20" s="64">
        <f>E20/C20</f>
        <v>0.6073803191489362</v>
      </c>
      <c r="K20" s="64">
        <f>E20/D20</f>
        <v>0.6073803191489362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7">
        <v>838.4</v>
      </c>
      <c r="F21" s="62"/>
      <c r="G21" s="94"/>
      <c r="H21" s="97"/>
      <c r="I21" s="94"/>
      <c r="J21" s="64">
        <f>E21/C21</f>
        <v>0.6074481959136356</v>
      </c>
      <c r="K21" s="64">
        <f>E21/D21</f>
        <v>0.6074481959136356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7">
        <v>717</v>
      </c>
      <c r="F22" s="62"/>
      <c r="G22" s="94"/>
      <c r="H22" s="97"/>
      <c r="I22" s="94"/>
      <c r="J22" s="64">
        <f>E22/C22</f>
        <v>0.6074726764381937</v>
      </c>
      <c r="K22" s="64">
        <f>E22/D22</f>
        <v>0.6074726764381937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7">
        <v>956.9</v>
      </c>
      <c r="F23" s="62"/>
      <c r="G23" s="94"/>
      <c r="H23" s="96"/>
      <c r="I23" s="94"/>
      <c r="J23" s="64">
        <f>E23/C23</f>
        <v>0.6074398527264648</v>
      </c>
      <c r="K23" s="64">
        <f>E23/D23</f>
        <v>0.6074398527264648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7">
        <v>1534.6</v>
      </c>
      <c r="F24" s="62"/>
      <c r="G24" s="94"/>
      <c r="H24" s="97"/>
      <c r="I24" s="94"/>
      <c r="J24" s="64">
        <f>E24/C24</f>
        <v>0.6074496298935201</v>
      </c>
      <c r="K24" s="64">
        <f>E24/D24</f>
        <v>0.6074496298935201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33.6</v>
      </c>
      <c r="F25" s="4">
        <f>F26+F27+F28+F29+F30+F31+F32+F33+F34</f>
        <v>0</v>
      </c>
      <c r="G25" s="30">
        <f>E25/C25</f>
        <v>1.9764705882352942</v>
      </c>
      <c r="H25" s="5" t="e">
        <f>E25/#REF!</f>
        <v>#REF!</v>
      </c>
      <c r="I25" s="5" t="e">
        <f>E25/#REF!</f>
        <v>#REF!</v>
      </c>
      <c r="J25" s="15">
        <f>E25/C25</f>
        <v>1.9764705882352942</v>
      </c>
      <c r="K25" s="15">
        <f>E25/D25</f>
        <v>1.9764705882352942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7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7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7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7">
        <v>8.7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7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7">
        <v>-2.6</v>
      </c>
      <c r="F31" s="62"/>
      <c r="G31" s="63"/>
      <c r="H31" s="64"/>
      <c r="I31" s="64"/>
      <c r="J31" s="64">
        <v>0</v>
      </c>
      <c r="K31" s="64">
        <v>0</v>
      </c>
    </row>
    <row r="32" spans="1:11" ht="12.75">
      <c r="A32" s="60" t="s">
        <v>47</v>
      </c>
      <c r="B32" s="57"/>
      <c r="C32" s="57"/>
      <c r="D32" s="57"/>
      <c r="E32" s="87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7">
        <v>20.4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7">
        <v>1.6</v>
      </c>
      <c r="F34" s="62"/>
      <c r="G34" s="63"/>
      <c r="H34" s="16"/>
      <c r="I34" s="16"/>
      <c r="J34" s="64">
        <f>E34/C34</f>
        <v>0.8</v>
      </c>
      <c r="K34" s="64">
        <f>E34/D34</f>
        <v>0.8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1195.6</v>
      </c>
      <c r="F35" s="4">
        <f>F36+F37+F38+F39+F40+F41+F42+F43+F44</f>
        <v>0</v>
      </c>
      <c r="G35" s="30">
        <f>E35/C35</f>
        <v>0.20759467296372824</v>
      </c>
      <c r="H35" s="16"/>
      <c r="I35" s="16"/>
      <c r="J35" s="15">
        <f>E35/C35</f>
        <v>0.20759467296372824</v>
      </c>
      <c r="K35" s="15">
        <f>E35/D35</f>
        <v>0.20759467296372824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26.3</v>
      </c>
      <c r="F36" s="65"/>
      <c r="G36" s="63"/>
      <c r="H36" s="64"/>
      <c r="I36" s="64"/>
      <c r="J36" s="64">
        <f>E36/C36</f>
        <v>0.06226325757575758</v>
      </c>
      <c r="K36" s="64">
        <f>E36/D36</f>
        <v>0.06226325757575758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6.1</v>
      </c>
      <c r="F37" s="65"/>
      <c r="G37" s="63"/>
      <c r="H37" s="64"/>
      <c r="I37" s="64"/>
      <c r="J37" s="64">
        <f>E37/C37</f>
        <v>0.05765595463137996</v>
      </c>
      <c r="K37" s="64">
        <f>E37/D37</f>
        <v>0.05765595463137996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900</v>
      </c>
      <c r="F38" s="65"/>
      <c r="G38" s="63"/>
      <c r="H38" s="64"/>
      <c r="I38" s="64"/>
      <c r="J38" s="64">
        <f>E38/C38</f>
        <v>1.020176830650646</v>
      </c>
      <c r="K38" s="64">
        <f>E38/D38</f>
        <v>1.020176830650646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28.4</v>
      </c>
      <c r="F39" s="65"/>
      <c r="G39" s="63"/>
      <c r="H39" s="64"/>
      <c r="I39" s="64"/>
      <c r="J39" s="64">
        <f>E39/C39</f>
        <v>0.20056497175141244</v>
      </c>
      <c r="K39" s="64">
        <f>E39/D39</f>
        <v>0.20056497175141244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4</v>
      </c>
      <c r="F40" s="65"/>
      <c r="G40" s="63"/>
      <c r="H40" s="64"/>
      <c r="I40" s="64"/>
      <c r="J40" s="64">
        <f>E40/C40</f>
        <v>0.04362050163576881</v>
      </c>
      <c r="K40" s="64">
        <f>E40/D40</f>
        <v>0.04362050163576881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106.3</v>
      </c>
      <c r="F41" s="65"/>
      <c r="G41" s="63"/>
      <c r="H41" s="64"/>
      <c r="I41" s="64"/>
      <c r="J41" s="64">
        <f>E41/C41</f>
        <v>0.3257738277658596</v>
      </c>
      <c r="K41" s="64">
        <f>E41/D41</f>
        <v>0.3257738277658596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7.7</v>
      </c>
      <c r="F42" s="65"/>
      <c r="G42" s="63"/>
      <c r="H42" s="64"/>
      <c r="I42" s="64"/>
      <c r="J42" s="64">
        <f>E42/C42</f>
        <v>0.023714197720973208</v>
      </c>
      <c r="K42" s="64">
        <f>E42/D42</f>
        <v>0.023714197720973208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23.3</v>
      </c>
      <c r="F43" s="65"/>
      <c r="G43" s="63"/>
      <c r="H43" s="64"/>
      <c r="I43" s="64"/>
      <c r="J43" s="64">
        <f>E43/C43</f>
        <v>0.05599615477048786</v>
      </c>
      <c r="K43" s="64">
        <f>E43/D43</f>
        <v>0.05599615477048786</v>
      </c>
      <c r="L43" s="83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93.5</v>
      </c>
      <c r="F44" s="65"/>
      <c r="G44" s="63"/>
      <c r="H44" s="64"/>
      <c r="I44" s="64"/>
      <c r="J44" s="64">
        <f>E44/C44</f>
        <v>0.030670821715597835</v>
      </c>
      <c r="K44" s="64">
        <f>E44/D44</f>
        <v>0.030670821715597835</v>
      </c>
      <c r="L44" s="83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1490.1</v>
      </c>
      <c r="F45" s="4">
        <f>F46+F47+F48+F49+F50+F51+F52+F53+F54</f>
        <v>0</v>
      </c>
      <c r="G45" s="5">
        <f>E45/C45</f>
        <v>0.6034503705503583</v>
      </c>
      <c r="H45" s="16" t="e">
        <f>E45/#REF!</f>
        <v>#REF!</v>
      </c>
      <c r="I45" s="16" t="e">
        <f>E45/#REF!</f>
        <v>#REF!</v>
      </c>
      <c r="J45" s="15">
        <f>E45/C45</f>
        <v>0.6034503705503583</v>
      </c>
      <c r="K45" s="15">
        <f>E45/D45</f>
        <v>0.6034503705503583</v>
      </c>
      <c r="L45" s="83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93.4</v>
      </c>
      <c r="F46" s="65"/>
      <c r="G46" s="63"/>
      <c r="H46" s="64"/>
      <c r="I46" s="64"/>
      <c r="J46" s="64">
        <f>E46/C46</f>
        <v>0.561298076923077</v>
      </c>
      <c r="K46" s="64">
        <f>E46/D46</f>
        <v>0.561298076923077</v>
      </c>
      <c r="L46" s="83"/>
    </row>
    <row r="47" spans="1:12" ht="12.75">
      <c r="A47" s="60" t="s">
        <v>42</v>
      </c>
      <c r="B47" s="57"/>
      <c r="C47" s="6">
        <v>31.5</v>
      </c>
      <c r="D47" s="6">
        <v>31.5</v>
      </c>
      <c r="E47" s="6">
        <v>80.4</v>
      </c>
      <c r="F47" s="65"/>
      <c r="G47" s="63"/>
      <c r="H47" s="64"/>
      <c r="I47" s="64"/>
      <c r="J47" s="64" t="s">
        <v>14</v>
      </c>
      <c r="K47" s="64" t="s">
        <v>14</v>
      </c>
      <c r="L47" s="83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25.8</v>
      </c>
      <c r="F48" s="65"/>
      <c r="G48" s="63"/>
      <c r="H48" s="64"/>
      <c r="I48" s="64"/>
      <c r="J48" s="64">
        <f>E48/C48</f>
        <v>0.18297872340425533</v>
      </c>
      <c r="K48" s="64">
        <f>E48/D48</f>
        <v>0.18297872340425533</v>
      </c>
      <c r="L48" s="84"/>
    </row>
    <row r="49" spans="1:12" ht="12.75">
      <c r="A49" s="60" t="s">
        <v>44</v>
      </c>
      <c r="B49" s="57"/>
      <c r="C49" s="6">
        <v>17.3</v>
      </c>
      <c r="D49" s="6">
        <v>17.3</v>
      </c>
      <c r="E49" s="6">
        <v>32.6</v>
      </c>
      <c r="F49" s="65"/>
      <c r="G49" s="63"/>
      <c r="H49" s="64"/>
      <c r="I49" s="64"/>
      <c r="J49" s="64">
        <f>E49/C49</f>
        <v>1.884393063583815</v>
      </c>
      <c r="K49" s="64">
        <f>E49/D49</f>
        <v>1.884393063583815</v>
      </c>
      <c r="L49" s="83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35.8</v>
      </c>
      <c r="F50" s="65"/>
      <c r="G50" s="63"/>
      <c r="H50" s="64"/>
      <c r="I50" s="64"/>
      <c r="J50" s="64">
        <f>E50/C50</f>
        <v>0.5917355371900826</v>
      </c>
      <c r="K50" s="64">
        <f>E50/D50</f>
        <v>0.5917355371900826</v>
      </c>
      <c r="L50" s="83"/>
    </row>
    <row r="51" spans="1:12" ht="12.75">
      <c r="A51" s="60" t="s">
        <v>46</v>
      </c>
      <c r="B51" s="57"/>
      <c r="C51" s="6">
        <v>47</v>
      </c>
      <c r="D51" s="6">
        <v>47</v>
      </c>
      <c r="E51" s="6">
        <v>0.1</v>
      </c>
      <c r="F51" s="65"/>
      <c r="G51" s="63"/>
      <c r="H51" s="64"/>
      <c r="I51" s="64"/>
      <c r="J51" s="64">
        <f>E51/C51</f>
        <v>0.002127659574468085</v>
      </c>
      <c r="K51" s="64">
        <f>E51/D51</f>
        <v>0.002127659574468085</v>
      </c>
      <c r="L51" s="83"/>
    </row>
    <row r="52" spans="1:249" s="9" customFormat="1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</row>
    <row r="53" spans="1:249" ht="12.75">
      <c r="A53" s="60" t="s">
        <v>48</v>
      </c>
      <c r="B53" s="57"/>
      <c r="C53" s="65">
        <v>86.5</v>
      </c>
      <c r="D53" s="65">
        <v>86.5</v>
      </c>
      <c r="E53" s="6">
        <v>390.6</v>
      </c>
      <c r="F53" s="65"/>
      <c r="G53" s="63"/>
      <c r="H53" s="64"/>
      <c r="I53" s="64"/>
      <c r="J53" s="64" t="s">
        <v>14</v>
      </c>
      <c r="K53" s="64" t="s">
        <v>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1919.1</v>
      </c>
      <c r="D54" s="6">
        <v>1919.1</v>
      </c>
      <c r="E54" s="6">
        <v>831.1</v>
      </c>
      <c r="F54" s="65"/>
      <c r="G54" s="63"/>
      <c r="H54" s="64"/>
      <c r="I54" s="64"/>
      <c r="J54" s="64">
        <f>E54/C54</f>
        <v>0.43306758376322235</v>
      </c>
      <c r="K54" s="64">
        <f>E54/D54</f>
        <v>0.43306758376322235</v>
      </c>
    </row>
    <row r="55" spans="1:249" ht="12" customHeight="1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702.8</v>
      </c>
      <c r="F55" s="4">
        <f>F56+F57+F58+F59+F60+F61+F62+F63+F64</f>
        <v>0</v>
      </c>
      <c r="G55" s="5">
        <f>E55/C55</f>
        <v>0.06949883311577863</v>
      </c>
      <c r="H55" s="16" t="e">
        <f>E55/#REF!</f>
        <v>#REF!</v>
      </c>
      <c r="I55" s="16" t="e">
        <f>E55/#REF!</f>
        <v>#REF!</v>
      </c>
      <c r="J55" s="15">
        <f>E55/C55</f>
        <v>0.06949883311577863</v>
      </c>
      <c r="K55" s="15">
        <f>E55/D55</f>
        <v>0.06949883311577863</v>
      </c>
      <c r="L55" s="9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 customHeight="1">
      <c r="A56" s="60" t="s">
        <v>41</v>
      </c>
      <c r="B56" s="57"/>
      <c r="C56" s="6">
        <v>1397.7</v>
      </c>
      <c r="D56" s="6">
        <v>1397.7</v>
      </c>
      <c r="E56" s="6">
        <v>124.4</v>
      </c>
      <c r="F56" s="65"/>
      <c r="G56" s="63"/>
      <c r="H56" s="64"/>
      <c r="I56" s="64"/>
      <c r="J56" s="64">
        <f>E56/C56</f>
        <v>0.08900336266723903</v>
      </c>
      <c r="K56" s="64">
        <f>E56/D56</f>
        <v>0.08900336266723903</v>
      </c>
      <c r="L56" s="83"/>
    </row>
    <row r="57" spans="1:12" ht="12" customHeight="1">
      <c r="A57" s="60" t="s">
        <v>42</v>
      </c>
      <c r="B57" s="57"/>
      <c r="C57" s="6">
        <v>599.1</v>
      </c>
      <c r="D57" s="6">
        <v>599.1</v>
      </c>
      <c r="E57" s="6">
        <v>20</v>
      </c>
      <c r="F57" s="65"/>
      <c r="G57" s="63"/>
      <c r="H57" s="64"/>
      <c r="I57" s="64"/>
      <c r="J57" s="64">
        <f>E57/C57</f>
        <v>0.033383408446002336</v>
      </c>
      <c r="K57" s="64">
        <f>E57/D57</f>
        <v>0.033383408446002336</v>
      </c>
      <c r="L57" s="83"/>
    </row>
    <row r="58" spans="1:12" ht="12" customHeight="1">
      <c r="A58" s="60" t="s">
        <v>43</v>
      </c>
      <c r="B58" s="57"/>
      <c r="C58" s="6">
        <v>880</v>
      </c>
      <c r="D58" s="6">
        <v>880</v>
      </c>
      <c r="E58" s="6">
        <v>76.2</v>
      </c>
      <c r="F58" s="65"/>
      <c r="G58" s="63"/>
      <c r="H58" s="64"/>
      <c r="I58" s="64"/>
      <c r="J58" s="64">
        <f>E58/C58</f>
        <v>0.0865909090909091</v>
      </c>
      <c r="K58" s="64">
        <f>E58/D58</f>
        <v>0.0865909090909091</v>
      </c>
      <c r="L58" s="84"/>
    </row>
    <row r="59" spans="1:12" ht="12" customHeight="1">
      <c r="A59" s="60" t="s">
        <v>44</v>
      </c>
      <c r="B59" s="57"/>
      <c r="C59" s="6">
        <v>1376.8</v>
      </c>
      <c r="D59" s="6">
        <v>1376.8</v>
      </c>
      <c r="E59" s="6">
        <v>76.3</v>
      </c>
      <c r="F59" s="65"/>
      <c r="G59" s="63"/>
      <c r="H59" s="64"/>
      <c r="I59" s="64"/>
      <c r="J59" s="64">
        <f>E59/C59</f>
        <v>0.05541836141778036</v>
      </c>
      <c r="K59" s="64">
        <f>E59/D59</f>
        <v>0.05541836141778036</v>
      </c>
      <c r="L59" s="83"/>
    </row>
    <row r="60" spans="1:12" ht="12" customHeight="1">
      <c r="A60" s="60" t="s">
        <v>45</v>
      </c>
      <c r="B60" s="57"/>
      <c r="C60" s="6">
        <v>476.3</v>
      </c>
      <c r="D60" s="6">
        <v>476.3</v>
      </c>
      <c r="E60" s="6">
        <v>56.8</v>
      </c>
      <c r="F60" s="65"/>
      <c r="G60" s="63"/>
      <c r="H60" s="64"/>
      <c r="I60" s="64"/>
      <c r="J60" s="64">
        <f>E60/C60</f>
        <v>0.11925257190846104</v>
      </c>
      <c r="K60" s="64">
        <f>E60/D60</f>
        <v>0.11925257190846104</v>
      </c>
      <c r="L60" s="83"/>
    </row>
    <row r="61" spans="1:12" ht="12" customHeight="1">
      <c r="A61" s="60" t="s">
        <v>46</v>
      </c>
      <c r="B61" s="57"/>
      <c r="C61" s="6">
        <v>1190</v>
      </c>
      <c r="D61" s="6">
        <v>1190</v>
      </c>
      <c r="E61" s="6">
        <v>89.6</v>
      </c>
      <c r="F61" s="65"/>
      <c r="G61" s="63"/>
      <c r="H61" s="64"/>
      <c r="I61" s="64"/>
      <c r="J61" s="64">
        <f>E61/C61</f>
        <v>0.07529411764705882</v>
      </c>
      <c r="K61" s="64">
        <f>E61/D61</f>
        <v>0.07529411764705882</v>
      </c>
      <c r="L61" s="83"/>
    </row>
    <row r="62" spans="1:12" ht="12" customHeight="1">
      <c r="A62" s="60" t="s">
        <v>47</v>
      </c>
      <c r="B62" s="57"/>
      <c r="C62" s="6">
        <v>489</v>
      </c>
      <c r="D62" s="6">
        <v>489</v>
      </c>
      <c r="E62" s="6">
        <v>39.2</v>
      </c>
      <c r="F62" s="65"/>
      <c r="G62" s="63"/>
      <c r="H62" s="64"/>
      <c r="I62" s="64"/>
      <c r="J62" s="64">
        <f>E62/C62</f>
        <v>0.0801635991820041</v>
      </c>
      <c r="K62" s="64">
        <f>E62/D62</f>
        <v>0.0801635991820041</v>
      </c>
      <c r="L62" s="84"/>
    </row>
    <row r="63" spans="1:249" ht="12" customHeight="1">
      <c r="A63" s="60" t="s">
        <v>48</v>
      </c>
      <c r="B63" s="57"/>
      <c r="C63" s="65">
        <v>832.7</v>
      </c>
      <c r="D63" s="65">
        <v>832.7</v>
      </c>
      <c r="E63" s="6">
        <v>88.1</v>
      </c>
      <c r="F63" s="65"/>
      <c r="G63" s="63"/>
      <c r="H63" s="64"/>
      <c r="I63" s="64"/>
      <c r="J63" s="64">
        <f>E63/C63</f>
        <v>0.10580040831031583</v>
      </c>
      <c r="K63" s="64">
        <f>E63/D63</f>
        <v>0.10580040831031583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" customHeight="1">
      <c r="A64" s="60" t="s">
        <v>49</v>
      </c>
      <c r="B64" s="57"/>
      <c r="C64" s="6">
        <v>2870.8</v>
      </c>
      <c r="D64" s="6">
        <v>2870.8</v>
      </c>
      <c r="E64" s="6">
        <v>132.2</v>
      </c>
      <c r="F64" s="65"/>
      <c r="G64" s="63"/>
      <c r="H64" s="64"/>
      <c r="I64" s="64"/>
      <c r="J64" s="64">
        <f>E64/C64</f>
        <v>0.04604988156611397</v>
      </c>
      <c r="K64" s="64">
        <f>E64/D64</f>
        <v>0.04604988156611397</v>
      </c>
    </row>
    <row r="65" spans="1:11" ht="12" customHeight="1">
      <c r="A65" s="115" t="s">
        <v>15</v>
      </c>
      <c r="B65" s="116"/>
      <c r="C65" s="13">
        <f>C5+C15+C25+C35+C45+C55</f>
        <v>47659.8</v>
      </c>
      <c r="D65" s="13">
        <f>D5+D15+D25+D35+D45+D55</f>
        <v>47659.8</v>
      </c>
      <c r="E65" s="13">
        <f>E5+E15+E25+E35+E45+E55</f>
        <v>18725.399999999998</v>
      </c>
      <c r="F65" s="13">
        <f>F5+F15+F25+F35+F45+F55</f>
        <v>0</v>
      </c>
      <c r="G65" s="14">
        <f>E65/C65</f>
        <v>0.3928971586116601</v>
      </c>
      <c r="H65" s="14" t="e">
        <f>E65/#REF!</f>
        <v>#REF!</v>
      </c>
      <c r="I65" s="14" t="e">
        <f>E65/#REF!</f>
        <v>#REF!</v>
      </c>
      <c r="J65" s="15">
        <f>E65/C65</f>
        <v>0.3928971586116601</v>
      </c>
      <c r="K65" s="15">
        <f>E65/D65</f>
        <v>0.3928971586116601</v>
      </c>
    </row>
    <row r="66" spans="1:11" ht="12" customHeight="1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1141.4</v>
      </c>
      <c r="F66" s="4">
        <f>F67</f>
        <v>0</v>
      </c>
      <c r="G66" s="5">
        <f>E66/C66</f>
        <v>0.44739730322985266</v>
      </c>
      <c r="H66" s="5" t="e">
        <f>E66/#REF!</f>
        <v>#REF!</v>
      </c>
      <c r="I66" s="5" t="e">
        <f>E66/#REF!</f>
        <v>#REF!</v>
      </c>
      <c r="J66" s="15">
        <f>E66/C66</f>
        <v>0.44739730322985266</v>
      </c>
      <c r="K66" s="15">
        <f>E66/D66</f>
        <v>0.44739730322985266</v>
      </c>
    </row>
    <row r="67" spans="1:11" ht="12" customHeight="1">
      <c r="A67" s="60" t="s">
        <v>49</v>
      </c>
      <c r="B67" s="57"/>
      <c r="C67" s="6">
        <v>2551.2</v>
      </c>
      <c r="D67" s="6">
        <v>2551.2</v>
      </c>
      <c r="E67" s="6">
        <v>1141.4</v>
      </c>
      <c r="F67" s="62"/>
      <c r="G67" s="63"/>
      <c r="H67" s="63"/>
      <c r="I67" s="63"/>
      <c r="J67" s="64">
        <f>E67/C67</f>
        <v>0.44739730322985266</v>
      </c>
      <c r="K67" s="64">
        <f>E67/D67</f>
        <v>0.44739730322985266</v>
      </c>
    </row>
    <row r="68" spans="1:249" ht="12.75">
      <c r="A68" s="10" t="s">
        <v>93</v>
      </c>
      <c r="B68" s="76" t="s">
        <v>77</v>
      </c>
      <c r="C68" s="4">
        <f>C69+C70</f>
        <v>0</v>
      </c>
      <c r="D68" s="4">
        <f>D69+D70</f>
        <v>0</v>
      </c>
      <c r="E68" s="4">
        <f>E69+E70</f>
        <v>1579.7</v>
      </c>
      <c r="F68" s="77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0" t="s">
        <v>43</v>
      </c>
      <c r="B69" s="76"/>
      <c r="C69" s="4"/>
      <c r="D69" s="4"/>
      <c r="E69" s="65">
        <v>1579.7</v>
      </c>
      <c r="F69" s="77"/>
      <c r="G69" s="30"/>
      <c r="H69" s="30"/>
      <c r="I69" s="30"/>
      <c r="J69" s="64"/>
      <c r="K69" s="6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0" t="s">
        <v>49</v>
      </c>
      <c r="B70" s="66"/>
      <c r="C70" s="6"/>
      <c r="D70" s="6"/>
      <c r="E70" s="6"/>
      <c r="F70" s="62"/>
      <c r="G70" s="63"/>
      <c r="H70" s="63"/>
      <c r="I70" s="63"/>
      <c r="J70" s="64"/>
      <c r="K70" s="64"/>
    </row>
    <row r="71" spans="1:11" ht="12.75">
      <c r="A71" s="7" t="s">
        <v>75</v>
      </c>
      <c r="B71" s="27" t="s">
        <v>50</v>
      </c>
      <c r="C71" s="4">
        <f>C72</f>
        <v>250</v>
      </c>
      <c r="D71" s="4">
        <f>D72</f>
        <v>250</v>
      </c>
      <c r="E71" s="4">
        <f>E72</f>
        <v>122.5</v>
      </c>
      <c r="F71" s="4">
        <f>F72</f>
        <v>0</v>
      </c>
      <c r="G71" s="5">
        <f>E71/C71</f>
        <v>0.49</v>
      </c>
      <c r="H71" s="16" t="s">
        <v>14</v>
      </c>
      <c r="I71" s="16" t="s">
        <v>14</v>
      </c>
      <c r="J71" s="15">
        <f>E71/C71</f>
        <v>0.49</v>
      </c>
      <c r="K71" s="15">
        <f>E71/D71</f>
        <v>0.49</v>
      </c>
    </row>
    <row r="72" spans="1:11" ht="12.75">
      <c r="A72" s="60" t="s">
        <v>49</v>
      </c>
      <c r="B72" s="66"/>
      <c r="C72" s="6">
        <v>250</v>
      </c>
      <c r="D72" s="6">
        <v>250</v>
      </c>
      <c r="E72" s="6">
        <v>122.5</v>
      </c>
      <c r="F72" s="62"/>
      <c r="G72" s="63"/>
      <c r="H72" s="64"/>
      <c r="I72" s="64"/>
      <c r="J72" s="64">
        <f>E72/C72</f>
        <v>0.49</v>
      </c>
      <c r="K72" s="64">
        <f>E72/D72</f>
        <v>0.49</v>
      </c>
    </row>
    <row r="73" spans="1:11" ht="25.5">
      <c r="A73" s="7" t="s">
        <v>87</v>
      </c>
      <c r="B73" s="27" t="s">
        <v>88</v>
      </c>
      <c r="C73" s="12">
        <f>C74</f>
        <v>230.1</v>
      </c>
      <c r="D73" s="12">
        <f>D74</f>
        <v>230.1</v>
      </c>
      <c r="E73" s="4">
        <f>E74</f>
        <v>129.9</v>
      </c>
      <c r="F73" s="77"/>
      <c r="G73" s="30"/>
      <c r="H73" s="15"/>
      <c r="I73" s="15"/>
      <c r="J73" s="15">
        <f>E73/C73</f>
        <v>0.5645371577574968</v>
      </c>
      <c r="K73" s="15">
        <f>E73/D73</f>
        <v>0.5645371577574968</v>
      </c>
    </row>
    <row r="74" spans="1:11" ht="12.75">
      <c r="A74" s="60" t="s">
        <v>49</v>
      </c>
      <c r="B74" s="66"/>
      <c r="C74" s="6">
        <v>230.1</v>
      </c>
      <c r="D74" s="6">
        <v>230.1</v>
      </c>
      <c r="E74" s="6">
        <v>129.9</v>
      </c>
      <c r="F74" s="62"/>
      <c r="G74" s="63"/>
      <c r="H74" s="64"/>
      <c r="I74" s="64"/>
      <c r="J74" s="64">
        <f>E74/C74</f>
        <v>0.5645371577574968</v>
      </c>
      <c r="K74" s="64">
        <f>E74/D74</f>
        <v>0.5645371577574968</v>
      </c>
    </row>
    <row r="75" spans="1:11" ht="12.75">
      <c r="A75" s="7" t="s">
        <v>105</v>
      </c>
      <c r="B75" s="76" t="s">
        <v>25</v>
      </c>
      <c r="C75" s="12">
        <f>C76+C77+C78+C79+C80+C81+C82+C83+C84</f>
        <v>0</v>
      </c>
      <c r="D75" s="12">
        <f aca="true" t="shared" si="0" ref="D75:I75">D76+D77+D78+D79+D80+D81+D82+D83+D84</f>
        <v>1005.1999999999999</v>
      </c>
      <c r="E75" s="12">
        <f t="shared" si="0"/>
        <v>314.1</v>
      </c>
      <c r="F75" s="12">
        <f t="shared" si="0"/>
        <v>0</v>
      </c>
      <c r="G75" s="12">
        <f t="shared" si="0"/>
        <v>0</v>
      </c>
      <c r="H75" s="12">
        <f t="shared" si="0"/>
        <v>0</v>
      </c>
      <c r="I75" s="12">
        <f t="shared" si="0"/>
        <v>0</v>
      </c>
      <c r="J75" s="64"/>
      <c r="K75" s="15">
        <f>E75/D75</f>
        <v>0.31247512932749705</v>
      </c>
    </row>
    <row r="76" spans="1:11" ht="12.75">
      <c r="A76" s="60" t="s">
        <v>41</v>
      </c>
      <c r="B76" s="76"/>
      <c r="C76" s="6"/>
      <c r="D76" s="6"/>
      <c r="E76" s="4"/>
      <c r="F76" s="77"/>
      <c r="G76" s="30"/>
      <c r="H76" s="15"/>
      <c r="I76" s="15"/>
      <c r="J76" s="64"/>
      <c r="K76" s="64"/>
    </row>
    <row r="77" spans="1:11" ht="12.75">
      <c r="A77" s="60" t="s">
        <v>42</v>
      </c>
      <c r="B77" s="76"/>
      <c r="C77" s="6"/>
      <c r="D77" s="6">
        <v>30.4</v>
      </c>
      <c r="E77" s="4"/>
      <c r="F77" s="77"/>
      <c r="G77" s="30"/>
      <c r="H77" s="15"/>
      <c r="I77" s="15"/>
      <c r="J77" s="64"/>
      <c r="K77" s="64">
        <f>E77/D77</f>
        <v>0</v>
      </c>
    </row>
    <row r="78" spans="1:11" ht="12.75">
      <c r="A78" s="60" t="s">
        <v>43</v>
      </c>
      <c r="B78" s="76"/>
      <c r="C78" s="6"/>
      <c r="D78" s="6">
        <v>142.9</v>
      </c>
      <c r="E78" s="4"/>
      <c r="F78" s="77"/>
      <c r="G78" s="30"/>
      <c r="H78" s="15"/>
      <c r="I78" s="15"/>
      <c r="J78" s="64"/>
      <c r="K78" s="64">
        <f>E78/D78</f>
        <v>0</v>
      </c>
    </row>
    <row r="79" spans="1:11" ht="15.75" customHeight="1">
      <c r="A79" s="60" t="s">
        <v>44</v>
      </c>
      <c r="B79" s="76"/>
      <c r="C79" s="6"/>
      <c r="D79" s="6">
        <v>180.1</v>
      </c>
      <c r="E79" s="4"/>
      <c r="F79" s="77"/>
      <c r="G79" s="30"/>
      <c r="H79" s="15"/>
      <c r="I79" s="15"/>
      <c r="J79" s="64"/>
      <c r="K79" s="64">
        <f>E79/D79</f>
        <v>0</v>
      </c>
    </row>
    <row r="80" spans="1:11" ht="12.75">
      <c r="A80" s="60" t="s">
        <v>45</v>
      </c>
      <c r="B80" s="76"/>
      <c r="C80" s="6"/>
      <c r="D80" s="6"/>
      <c r="E80" s="4"/>
      <c r="F80" s="77"/>
      <c r="G80" s="30"/>
      <c r="H80" s="15"/>
      <c r="I80" s="15"/>
      <c r="J80" s="64"/>
      <c r="K80" s="64"/>
    </row>
    <row r="81" spans="1:11" ht="15" customHeight="1">
      <c r="A81" s="60" t="s">
        <v>46</v>
      </c>
      <c r="B81" s="76"/>
      <c r="C81" s="6"/>
      <c r="D81" s="6"/>
      <c r="E81" s="4"/>
      <c r="F81" s="77"/>
      <c r="G81" s="30"/>
      <c r="H81" s="15"/>
      <c r="I81" s="15"/>
      <c r="J81" s="64"/>
      <c r="K81" s="64"/>
    </row>
    <row r="82" spans="1:11" ht="12.75">
      <c r="A82" s="60" t="s">
        <v>47</v>
      </c>
      <c r="B82" s="76"/>
      <c r="C82" s="6"/>
      <c r="D82" s="6"/>
      <c r="E82" s="4"/>
      <c r="F82" s="77"/>
      <c r="G82" s="30"/>
      <c r="H82" s="15"/>
      <c r="I82" s="15"/>
      <c r="J82" s="64"/>
      <c r="K82" s="64"/>
    </row>
    <row r="83" spans="1:11" ht="12.75">
      <c r="A83" s="60" t="s">
        <v>48</v>
      </c>
      <c r="B83" s="76"/>
      <c r="C83" s="6"/>
      <c r="D83" s="6"/>
      <c r="E83" s="4"/>
      <c r="F83" s="77"/>
      <c r="G83" s="30"/>
      <c r="H83" s="15"/>
      <c r="I83" s="15"/>
      <c r="J83" s="64"/>
      <c r="K83" s="64"/>
    </row>
    <row r="84" spans="1:11" ht="12.75">
      <c r="A84" s="60" t="s">
        <v>49</v>
      </c>
      <c r="B84" s="76"/>
      <c r="C84" s="6"/>
      <c r="D84" s="6">
        <v>651.8</v>
      </c>
      <c r="E84" s="65">
        <v>314.1</v>
      </c>
      <c r="F84" s="77"/>
      <c r="G84" s="30"/>
      <c r="H84" s="15"/>
      <c r="I84" s="15"/>
      <c r="J84" s="64"/>
      <c r="K84" s="64">
        <f>E84/D84</f>
        <v>0.4818962872046641</v>
      </c>
    </row>
    <row r="85" spans="1:11" ht="12.75">
      <c r="A85" s="115" t="s">
        <v>26</v>
      </c>
      <c r="B85" s="116"/>
      <c r="C85" s="13">
        <f aca="true" t="shared" si="1" ref="C85:I85">C66+C71+C73+C75</f>
        <v>3031.2999999999997</v>
      </c>
      <c r="D85" s="13">
        <f t="shared" si="1"/>
        <v>4036.4999999999995</v>
      </c>
      <c r="E85" s="13">
        <f t="shared" si="1"/>
        <v>1707.9</v>
      </c>
      <c r="F85" s="13">
        <f t="shared" si="1"/>
        <v>0</v>
      </c>
      <c r="G85" s="13">
        <f t="shared" si="1"/>
        <v>0.9373973032298526</v>
      </c>
      <c r="H85" s="13" t="e">
        <f t="shared" si="1"/>
        <v>#REF!</v>
      </c>
      <c r="I85" s="13" t="e">
        <f t="shared" si="1"/>
        <v>#REF!</v>
      </c>
      <c r="J85" s="26">
        <f>E85/C85</f>
        <v>0.5634216342823212</v>
      </c>
      <c r="K85" s="26">
        <f>E85/D85</f>
        <v>0.42311408398364925</v>
      </c>
    </row>
    <row r="86" spans="1:11" ht="13.5" customHeight="1">
      <c r="A86" s="117" t="s">
        <v>51</v>
      </c>
      <c r="B86" s="118"/>
      <c r="C86" s="17">
        <f>C87+C88+C89+C90+C91+C92+C93+C94+C95</f>
        <v>50691.1</v>
      </c>
      <c r="D86" s="17">
        <f>D87+D88+D89+D90+D91+D92+D93+D94+D95</f>
        <v>51696.3</v>
      </c>
      <c r="E86" s="17">
        <f>E87+E88+E89+E90+E91+E92+E93+E94+E95</f>
        <v>22013</v>
      </c>
      <c r="F86" s="17">
        <f>F87+F88+F89+F90+F91+F92+F93+F94+F95</f>
        <v>0</v>
      </c>
      <c r="G86" s="17">
        <f>G87+G88+G89+G90+G91+G92+G93+G94+G95</f>
        <v>0</v>
      </c>
      <c r="H86" s="17">
        <f>H87+H88+H89+H90+H91+H92+H93+H94+H95</f>
        <v>0</v>
      </c>
      <c r="I86" s="17">
        <f>I87+I88+I89+I90+I91+I92+I93+I94+I95</f>
        <v>0</v>
      </c>
      <c r="J86" s="75">
        <f>E86/C86</f>
        <v>0.43425769020597305</v>
      </c>
      <c r="K86" s="75">
        <f>E86/D86</f>
        <v>0.42581383967517983</v>
      </c>
    </row>
    <row r="87" spans="1:11" ht="14.25" customHeight="1">
      <c r="A87" s="60" t="s">
        <v>41</v>
      </c>
      <c r="B87" s="57"/>
      <c r="C87" s="4">
        <f>C6+C16+C26+C36+C46+C56+C76</f>
        <v>3838.8</v>
      </c>
      <c r="D87" s="4">
        <f>D6+D16+D26+D36+D46+D56+D76</f>
        <v>3838.8</v>
      </c>
      <c r="E87" s="4">
        <f>E6+E16+E26+E36+E46+E56+E76</f>
        <v>1314.8</v>
      </c>
      <c r="F87" s="4">
        <f>F6+F16+F26+F36+F46+F56+F76</f>
        <v>0</v>
      </c>
      <c r="G87" s="4">
        <f>G6+G16+G26+G36+G46+G56+G76</f>
        <v>0</v>
      </c>
      <c r="H87" s="4">
        <f>H6+H16+H26+H36+H46+H56+H76</f>
        <v>0</v>
      </c>
      <c r="I87" s="4">
        <f>I6+I16+I26+I36+I46+I56+I76</f>
        <v>0</v>
      </c>
      <c r="J87" s="15">
        <f>E87/C87</f>
        <v>0.34250286547879544</v>
      </c>
      <c r="K87" s="16">
        <f>E87/D87</f>
        <v>0.34250286547879544</v>
      </c>
    </row>
    <row r="88" spans="1:11" ht="12.75">
      <c r="A88" s="60" t="s">
        <v>42</v>
      </c>
      <c r="B88" s="57"/>
      <c r="C88" s="4">
        <f>C7+C17+C27+C37+C47+C57+C77</f>
        <v>1609.3</v>
      </c>
      <c r="D88" s="4">
        <f>D7+D17+D27+D37+D47+D57+D77</f>
        <v>1639.7</v>
      </c>
      <c r="E88" s="4">
        <f>E7+E17+E27+E37+E47+E57+E77</f>
        <v>620.2</v>
      </c>
      <c r="F88" s="4">
        <f>F7+F17+F27+F37+F47+F57+F77</f>
        <v>0</v>
      </c>
      <c r="G88" s="4">
        <f>G7+G17+G27+G37+G47+G57+G77</f>
        <v>0</v>
      </c>
      <c r="H88" s="4">
        <f>H7+H17+H27+H37+H47+H57+H77</f>
        <v>0</v>
      </c>
      <c r="I88" s="4">
        <f>I7+I17+I27+I37+I47+I57+I77</f>
        <v>0</v>
      </c>
      <c r="J88" s="15">
        <f>E88/C88</f>
        <v>0.38538494997825146</v>
      </c>
      <c r="K88" s="16">
        <f>E88/D88</f>
        <v>0.3782399219369397</v>
      </c>
    </row>
    <row r="89" spans="1:11" ht="12.75">
      <c r="A89" s="60" t="s">
        <v>43</v>
      </c>
      <c r="B89" s="57"/>
      <c r="C89" s="4">
        <f>C8+C18+C28+C38+C48+C58+C78+C69</f>
        <v>3513.2</v>
      </c>
      <c r="D89" s="4">
        <f>D8+D18+D28+D38+D48+D58+D78+D69</f>
        <v>3656.1</v>
      </c>
      <c r="E89" s="4">
        <f>E8+E18+E28+E38+E48+E58+E78+E69</f>
        <v>3473.6000000000004</v>
      </c>
      <c r="F89" s="4">
        <f>F8+F18+F28+F38+F48+F58+F78+F69</f>
        <v>0</v>
      </c>
      <c r="G89" s="4">
        <f>G8+G18+G28+G38+G48+G58+G78+G69</f>
        <v>0</v>
      </c>
      <c r="H89" s="4">
        <f>H8+H18+H28+H38+H48+H58+H78+H69</f>
        <v>0</v>
      </c>
      <c r="I89" s="4">
        <f>I8+I18+I28+I38+I48+I58+I78+I69</f>
        <v>0</v>
      </c>
      <c r="J89" s="15">
        <f>E89/C89</f>
        <v>0.9887282249800753</v>
      </c>
      <c r="K89" s="16">
        <f>E89/D89</f>
        <v>0.9500834222258692</v>
      </c>
    </row>
    <row r="90" spans="1:11" ht="12.75">
      <c r="A90" s="60" t="s">
        <v>44</v>
      </c>
      <c r="B90" s="57"/>
      <c r="C90" s="4">
        <f>C9+C19+C29+C39+C49+C59+C79</f>
        <v>3255.8999999999996</v>
      </c>
      <c r="D90" s="4">
        <f>D9+D19+D29+D39+D49+D59+D79</f>
        <v>3435.9999999999995</v>
      </c>
      <c r="E90" s="4">
        <f>E9+E19+E29+E39+E49+E59+E79</f>
        <v>1120.5</v>
      </c>
      <c r="F90" s="4">
        <f>F9+F19+F29+F39+F49+F59+F79</f>
        <v>0</v>
      </c>
      <c r="G90" s="4">
        <f>G9+G19+G29+G39+G49+G59+G79</f>
        <v>0</v>
      </c>
      <c r="H90" s="4">
        <f>H9+H19+H29+H39+H49+H59+H79</f>
        <v>0</v>
      </c>
      <c r="I90" s="4">
        <f>I9+I19+I29+I39+I49+I59+I79</f>
        <v>0</v>
      </c>
      <c r="J90" s="15">
        <f>E90/C90</f>
        <v>0.34414447618170096</v>
      </c>
      <c r="K90" s="16">
        <f>E90/D90</f>
        <v>0.32610593713620495</v>
      </c>
    </row>
    <row r="91" spans="1:249" s="9" customFormat="1" ht="12" customHeight="1">
      <c r="A91" s="60" t="s">
        <v>45</v>
      </c>
      <c r="B91" s="57"/>
      <c r="C91" s="4">
        <f>C10+C20+C30+C40+C50+C60+C80</f>
        <v>1562.8999999999999</v>
      </c>
      <c r="D91" s="4">
        <f>D10+D20+D30+D40+D50+D60+D80</f>
        <v>1562.8999999999999</v>
      </c>
      <c r="E91" s="4">
        <f>E10+E20+E30+E40+E50+E60+E80</f>
        <v>662.6999999999999</v>
      </c>
      <c r="F91" s="4">
        <f>F10+F20+F30+F40+F50+F60+F80</f>
        <v>0</v>
      </c>
      <c r="G91" s="4">
        <f>G10+G20+G30+G40+G50+G60+G80</f>
        <v>0</v>
      </c>
      <c r="H91" s="4">
        <f>H10+H20+H30+H40+H50+H60+H80</f>
        <v>0</v>
      </c>
      <c r="I91" s="4">
        <f>I10+I20+I30+I40+I50+I60+I80</f>
        <v>0</v>
      </c>
      <c r="J91" s="15">
        <f>E91/C91</f>
        <v>0.42401945102053873</v>
      </c>
      <c r="K91" s="16">
        <f>E91/D91</f>
        <v>0.42401945102053873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</row>
    <row r="92" spans="1:249" s="9" customFormat="1" ht="13.5" customHeight="1">
      <c r="A92" s="60" t="s">
        <v>46</v>
      </c>
      <c r="B92" s="57"/>
      <c r="C92" s="4">
        <f>C11+C21+C31+C41+C51+C61+C81</f>
        <v>4576.200000000001</v>
      </c>
      <c r="D92" s="4">
        <f>D11+D21+D31+D41+D51+D61+D81</f>
        <v>4576.200000000001</v>
      </c>
      <c r="E92" s="4">
        <f>E11+E21+E31+E41+E51+E61+E81</f>
        <v>1860.5999999999997</v>
      </c>
      <c r="F92" s="4">
        <f>F11+F21+F31+F41+F51+F61+F81</f>
        <v>0</v>
      </c>
      <c r="G92" s="4">
        <f>G11+G21+G31+G41+G51+G61+G81</f>
        <v>0</v>
      </c>
      <c r="H92" s="4">
        <f>H11+H21+H31+H41+H51+H61+H81</f>
        <v>0</v>
      </c>
      <c r="I92" s="4">
        <f>I11+I21+I31+I41+I51+I61+I81</f>
        <v>0</v>
      </c>
      <c r="J92" s="15">
        <f>E92/C92</f>
        <v>0.4065818801625802</v>
      </c>
      <c r="K92" s="16">
        <f>E92/D92</f>
        <v>0.4065818801625802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</row>
    <row r="93" spans="1:249" s="9" customFormat="1" ht="12.75">
      <c r="A93" s="60" t="s">
        <v>47</v>
      </c>
      <c r="B93" s="57"/>
      <c r="C93" s="4">
        <f>C12+C22+C32+C42+C52+C62+C82</f>
        <v>2129.4</v>
      </c>
      <c r="D93" s="4">
        <f>D12+D22+D32+D42+D52+D62+D82</f>
        <v>2129.4</v>
      </c>
      <c r="E93" s="4">
        <f>E12+E22+E32+E42+E52+E62+E82</f>
        <v>885.5</v>
      </c>
      <c r="F93" s="4">
        <f>F12+F22+F32+F42+F52+F62+F82</f>
        <v>0</v>
      </c>
      <c r="G93" s="4">
        <f>G12+G22+G32+G42+G52+G62+G82</f>
        <v>0</v>
      </c>
      <c r="H93" s="4">
        <f>H12+H22+H32+H42+H52+H62+H82</f>
        <v>0</v>
      </c>
      <c r="I93" s="4">
        <f>I12+I22+I32+I42+I52+I62+I82</f>
        <v>0</v>
      </c>
      <c r="J93" s="15">
        <f>E93/C93</f>
        <v>0.415844838921762</v>
      </c>
      <c r="K93" s="16">
        <f>E93/D93</f>
        <v>0.415844838921762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</row>
    <row r="94" spans="1:249" s="9" customFormat="1" ht="12.75">
      <c r="A94" s="60" t="s">
        <v>48</v>
      </c>
      <c r="B94" s="57"/>
      <c r="C94" s="4">
        <f>C13+C23+C33+C43+C53+C63+C83</f>
        <v>3102</v>
      </c>
      <c r="D94" s="4">
        <f>D13+D23+D33+D43+D53+D63+D83</f>
        <v>3102</v>
      </c>
      <c r="E94" s="4">
        <f>E13+E23+E33+E43+E53+E63+E83</f>
        <v>1551.6</v>
      </c>
      <c r="F94" s="4">
        <f>F13+F23+F33+F43+F53+F63+F83</f>
        <v>0</v>
      </c>
      <c r="G94" s="4">
        <f>G13+G23+G33+G43+G53+G63+G83</f>
        <v>0</v>
      </c>
      <c r="H94" s="4">
        <f>H13+H23+H33+H43+H53+H63+H83</f>
        <v>0</v>
      </c>
      <c r="I94" s="4">
        <f>I13+I23+I33+I43+I53+I63+I83</f>
        <v>0</v>
      </c>
      <c r="J94" s="15">
        <f>E94/C94</f>
        <v>0.5001934235976789</v>
      </c>
      <c r="K94" s="16">
        <f>E94/D94</f>
        <v>0.5001934235976789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</row>
    <row r="95" spans="1:249" s="9" customFormat="1" ht="12.75">
      <c r="A95" s="60" t="s">
        <v>49</v>
      </c>
      <c r="B95" s="57"/>
      <c r="C95" s="4">
        <f>C14+C24+C34+C44+C54+C64+C67+C72+C74+C84</f>
        <v>27103.399999999998</v>
      </c>
      <c r="D95" s="4">
        <f>D14+D24+D34+D44+D54+D64+D67+D72+D74+D84</f>
        <v>27755.199999999997</v>
      </c>
      <c r="E95" s="4">
        <f>E14+E24+E34+E44+E54+E64+E67+E72+E74+E84</f>
        <v>10523.500000000002</v>
      </c>
      <c r="F95" s="4">
        <f>F14+F24+F34+F44+F54+F64+F67+F72+F74+F84</f>
        <v>0</v>
      </c>
      <c r="G95" s="4">
        <f>G14+G24+G34+G44+G54+G64+G67+G72+G74+G84</f>
        <v>0</v>
      </c>
      <c r="H95" s="4">
        <f>H14+H24+H34+H44+H54+H64+H67+H72+H74+H84</f>
        <v>0</v>
      </c>
      <c r="I95" s="4">
        <f>I14+I24+I34+I44+I54+I64+I67+I72+I74+I84</f>
        <v>0</v>
      </c>
      <c r="J95" s="15">
        <f>E95/C95</f>
        <v>0.3882723200779239</v>
      </c>
      <c r="K95" s="16">
        <f>E95/D95</f>
        <v>0.3791541765146712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45.75" customHeight="1">
      <c r="A96" s="19" t="s">
        <v>94</v>
      </c>
      <c r="B96" s="1" t="s">
        <v>52</v>
      </c>
      <c r="C96" s="4">
        <f>C97+C98+C99+C100+C101+C102+C103+C104+C105</f>
        <v>29593.1</v>
      </c>
      <c r="D96" s="4">
        <f>D97+D98+D99+D100+D101+D102+D103+D104+D105</f>
        <v>29593.1</v>
      </c>
      <c r="E96" s="4">
        <f>E97+E98+E99+E100+E101+E102+E103+E104+E105</f>
        <v>14796.6</v>
      </c>
      <c r="F96" s="4">
        <f>F97+F98+F99+F100+F101+F102+F103+F104+F105</f>
        <v>0</v>
      </c>
      <c r="G96" s="5">
        <f>E96/C96</f>
        <v>0.5000016895830447</v>
      </c>
      <c r="H96" s="16" t="e">
        <f>E96/#REF!</f>
        <v>#REF!</v>
      </c>
      <c r="I96" s="16" t="e">
        <f>E96/#REF!</f>
        <v>#REF!</v>
      </c>
      <c r="J96" s="15">
        <f>E96/C96</f>
        <v>0.5000016895830447</v>
      </c>
      <c r="K96" s="16">
        <f>E96/D96</f>
        <v>0.5000016895830447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2.75">
      <c r="A97" s="60" t="s">
        <v>41</v>
      </c>
      <c r="B97" s="57"/>
      <c r="C97" s="6">
        <v>4944</v>
      </c>
      <c r="D97" s="6">
        <v>4944</v>
      </c>
      <c r="E97" s="6">
        <v>2472</v>
      </c>
      <c r="F97" s="6"/>
      <c r="G97" s="63"/>
      <c r="H97" s="64"/>
      <c r="I97" s="64"/>
      <c r="J97" s="64">
        <f>E97/C97</f>
        <v>0.5</v>
      </c>
      <c r="K97" s="64">
        <f>E97/D97</f>
        <v>0.5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 customHeight="1">
      <c r="A98" s="60" t="s">
        <v>42</v>
      </c>
      <c r="B98" s="57"/>
      <c r="C98" s="6">
        <v>2987.1</v>
      </c>
      <c r="D98" s="6">
        <v>2987.1</v>
      </c>
      <c r="E98" s="6">
        <v>1493.6</v>
      </c>
      <c r="F98" s="6"/>
      <c r="G98" s="63"/>
      <c r="H98" s="64"/>
      <c r="I98" s="64"/>
      <c r="J98" s="64">
        <f>E98/C98</f>
        <v>0.5000167386428308</v>
      </c>
      <c r="K98" s="64">
        <f>E98/D98</f>
        <v>0.5000167386428308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2.75">
      <c r="A99" s="60" t="s">
        <v>43</v>
      </c>
      <c r="B99" s="57"/>
      <c r="C99" s="6">
        <v>3682.7</v>
      </c>
      <c r="D99" s="6">
        <v>3682.7</v>
      </c>
      <c r="E99" s="6">
        <v>1841.4</v>
      </c>
      <c r="F99" s="6"/>
      <c r="G99" s="63"/>
      <c r="H99" s="64"/>
      <c r="I99" s="64"/>
      <c r="J99" s="64">
        <f>E99/C99</f>
        <v>0.5000135769951395</v>
      </c>
      <c r="K99" s="64">
        <f>E99/D99</f>
        <v>0.5000135769951395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44</v>
      </c>
      <c r="B100" s="57"/>
      <c r="C100" s="6">
        <v>2508.2</v>
      </c>
      <c r="D100" s="6">
        <v>2508.2</v>
      </c>
      <c r="E100" s="6">
        <v>1254.1</v>
      </c>
      <c r="F100" s="6"/>
      <c r="G100" s="63"/>
      <c r="H100" s="64"/>
      <c r="I100" s="64"/>
      <c r="J100" s="64">
        <f>E100/C100</f>
        <v>0.5</v>
      </c>
      <c r="K100" s="64">
        <f>E100/D100</f>
        <v>0.5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 customHeight="1">
      <c r="A101" s="60" t="s">
        <v>45</v>
      </c>
      <c r="B101" s="57"/>
      <c r="C101" s="6">
        <v>3827</v>
      </c>
      <c r="D101" s="6">
        <v>3827</v>
      </c>
      <c r="E101" s="6">
        <v>1913.5</v>
      </c>
      <c r="F101" s="6"/>
      <c r="G101" s="63"/>
      <c r="H101" s="64"/>
      <c r="I101" s="64"/>
      <c r="J101" s="64">
        <f>E101/C101</f>
        <v>0.5</v>
      </c>
      <c r="K101" s="64">
        <f>E101/D101</f>
        <v>0.5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46</v>
      </c>
      <c r="B102" s="57"/>
      <c r="C102" s="6">
        <v>3243.3</v>
      </c>
      <c r="D102" s="6">
        <v>3243.3</v>
      </c>
      <c r="E102" s="6">
        <v>1621.6</v>
      </c>
      <c r="F102" s="6"/>
      <c r="G102" s="63"/>
      <c r="H102" s="64"/>
      <c r="I102" s="64"/>
      <c r="J102" s="64">
        <f>E102/C102</f>
        <v>0.4999845836031202</v>
      </c>
      <c r="K102" s="64">
        <f>E102/D102</f>
        <v>0.4999845836031202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>
      <c r="A103" s="60" t="s">
        <v>47</v>
      </c>
      <c r="B103" s="57"/>
      <c r="C103" s="6">
        <v>3629.6</v>
      </c>
      <c r="D103" s="6">
        <v>3629.6</v>
      </c>
      <c r="E103" s="6">
        <v>1814.8</v>
      </c>
      <c r="F103" s="6"/>
      <c r="G103" s="63"/>
      <c r="H103" s="64"/>
      <c r="I103" s="64"/>
      <c r="J103" s="64">
        <f>E103/C103</f>
        <v>0.5</v>
      </c>
      <c r="K103" s="64">
        <f>E103/D103</f>
        <v>0.5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48</v>
      </c>
      <c r="B104" s="57"/>
      <c r="C104" s="6">
        <v>4771.2</v>
      </c>
      <c r="D104" s="6">
        <v>4771.2</v>
      </c>
      <c r="E104" s="6">
        <v>2385.6</v>
      </c>
      <c r="F104" s="6"/>
      <c r="G104" s="63"/>
      <c r="H104" s="64"/>
      <c r="I104" s="64"/>
      <c r="J104" s="64">
        <f>E104/C104</f>
        <v>0.5</v>
      </c>
      <c r="K104" s="64">
        <f>E104/D104</f>
        <v>0.5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249" s="9" customFormat="1" ht="12.75">
      <c r="A105" s="72" t="s">
        <v>49</v>
      </c>
      <c r="B105" s="57"/>
      <c r="C105" s="6"/>
      <c r="D105" s="6"/>
      <c r="E105" s="6"/>
      <c r="F105" s="62"/>
      <c r="G105" s="63"/>
      <c r="H105" s="64"/>
      <c r="I105" s="64"/>
      <c r="J105" s="64"/>
      <c r="K105" s="6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</row>
    <row r="106" spans="1:249" s="9" customFormat="1" ht="95.25" customHeight="1">
      <c r="A106" s="19" t="s">
        <v>95</v>
      </c>
      <c r="B106" s="1" t="s">
        <v>53</v>
      </c>
      <c r="C106" s="4">
        <f>C107+C108+C109+C110+C111+C112+C113+C114+C115</f>
        <v>1250.6000000000001</v>
      </c>
      <c r="D106" s="4">
        <f>D107+D108+D109+D110+D111+D112+D113+D114+D115</f>
        <v>1250.6000000000001</v>
      </c>
      <c r="E106" s="4">
        <f>E107+E108+E109+E110+E111+E112+E113+E114+E115</f>
        <v>625.4000000000001</v>
      </c>
      <c r="F106" s="4">
        <f>F107+F108+F109+F110+F111+F112+F113+F114+F115</f>
        <v>0</v>
      </c>
      <c r="G106" s="5">
        <f>E106/C106</f>
        <v>0.5000799616184232</v>
      </c>
      <c r="H106" s="5" t="e">
        <f>E106/#REF!</f>
        <v>#REF!</v>
      </c>
      <c r="I106" s="5" t="e">
        <f>E106/#REF!</f>
        <v>#REF!</v>
      </c>
      <c r="J106" s="15">
        <f>E106/C106</f>
        <v>0.5000799616184232</v>
      </c>
      <c r="K106" s="16">
        <f>E106/D106</f>
        <v>0.5000799616184232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</row>
    <row r="107" spans="1:249" s="9" customFormat="1" ht="12.75">
      <c r="A107" s="60" t="s">
        <v>41</v>
      </c>
      <c r="B107" s="57"/>
      <c r="C107" s="6">
        <v>96.2</v>
      </c>
      <c r="D107" s="6">
        <v>96.2</v>
      </c>
      <c r="E107" s="6">
        <v>48.1</v>
      </c>
      <c r="F107" s="62"/>
      <c r="G107" s="63"/>
      <c r="H107" s="63"/>
      <c r="I107" s="63"/>
      <c r="J107" s="64">
        <f>E107/C107</f>
        <v>0.5</v>
      </c>
      <c r="K107" s="64">
        <f>E107/D107</f>
        <v>0.5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</row>
    <row r="108" spans="1:249" s="9" customFormat="1" ht="12.75">
      <c r="A108" s="60" t="s">
        <v>42</v>
      </c>
      <c r="B108" s="57"/>
      <c r="C108" s="6">
        <v>96.2</v>
      </c>
      <c r="D108" s="6">
        <v>96.2</v>
      </c>
      <c r="E108" s="6">
        <v>48.1</v>
      </c>
      <c r="F108" s="62"/>
      <c r="G108" s="63"/>
      <c r="H108" s="63"/>
      <c r="I108" s="63"/>
      <c r="J108" s="64">
        <f>E108/C108</f>
        <v>0.5</v>
      </c>
      <c r="K108" s="64">
        <f>E108/D108</f>
        <v>0.5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</row>
    <row r="109" spans="1:249" s="9" customFormat="1" ht="12.75">
      <c r="A109" s="60" t="s">
        <v>43</v>
      </c>
      <c r="B109" s="57"/>
      <c r="C109" s="6">
        <v>96.2</v>
      </c>
      <c r="D109" s="6">
        <v>96.2</v>
      </c>
      <c r="E109" s="6">
        <v>48.1</v>
      </c>
      <c r="F109" s="62"/>
      <c r="G109" s="63"/>
      <c r="H109" s="63"/>
      <c r="I109" s="63"/>
      <c r="J109" s="64">
        <f>E109/C109</f>
        <v>0.5</v>
      </c>
      <c r="K109" s="64">
        <f>E109/D109</f>
        <v>0.5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</row>
    <row r="110" spans="1:249" s="9" customFormat="1" ht="12.75">
      <c r="A110" s="60" t="s">
        <v>44</v>
      </c>
      <c r="B110" s="57"/>
      <c r="C110" s="6">
        <v>96.2</v>
      </c>
      <c r="D110" s="6">
        <v>96.2</v>
      </c>
      <c r="E110" s="6">
        <v>48.1</v>
      </c>
      <c r="F110" s="62"/>
      <c r="G110" s="63"/>
      <c r="H110" s="63"/>
      <c r="I110" s="63"/>
      <c r="J110" s="64">
        <f>E110/C110</f>
        <v>0.5</v>
      </c>
      <c r="K110" s="64">
        <f>E110/D110</f>
        <v>0.5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11" ht="12.75">
      <c r="A111" s="60" t="s">
        <v>45</v>
      </c>
      <c r="B111" s="57"/>
      <c r="C111" s="6">
        <v>96.2</v>
      </c>
      <c r="D111" s="6">
        <v>96.2</v>
      </c>
      <c r="E111" s="6">
        <v>48.1</v>
      </c>
      <c r="F111" s="62"/>
      <c r="G111" s="63"/>
      <c r="H111" s="63"/>
      <c r="I111" s="63"/>
      <c r="J111" s="64">
        <f>E111/C111</f>
        <v>0.5</v>
      </c>
      <c r="K111" s="64">
        <f>E111/D111</f>
        <v>0.5</v>
      </c>
    </row>
    <row r="112" spans="1:11" ht="12.75">
      <c r="A112" s="60" t="s">
        <v>46</v>
      </c>
      <c r="B112" s="57"/>
      <c r="C112" s="6">
        <v>96.2</v>
      </c>
      <c r="D112" s="6">
        <v>96.2</v>
      </c>
      <c r="E112" s="6">
        <v>48.1</v>
      </c>
      <c r="F112" s="62"/>
      <c r="G112" s="63"/>
      <c r="H112" s="63"/>
      <c r="I112" s="63"/>
      <c r="J112" s="64">
        <f>E112/C112</f>
        <v>0.5</v>
      </c>
      <c r="K112" s="64">
        <f>E112/D112</f>
        <v>0.5</v>
      </c>
    </row>
    <row r="113" spans="1:249" s="90" customFormat="1" ht="16.5">
      <c r="A113" s="60" t="s">
        <v>47</v>
      </c>
      <c r="B113" s="57"/>
      <c r="C113" s="6">
        <v>96.2</v>
      </c>
      <c r="D113" s="6">
        <v>96.2</v>
      </c>
      <c r="E113" s="6">
        <v>48.1</v>
      </c>
      <c r="F113" s="62"/>
      <c r="G113" s="63"/>
      <c r="H113" s="63"/>
      <c r="I113" s="63"/>
      <c r="J113" s="64">
        <f>E113/C113</f>
        <v>0.5</v>
      </c>
      <c r="K113" s="64">
        <f>E113/D113</f>
        <v>0.5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</row>
    <row r="114" spans="1:249" ht="12.75">
      <c r="A114" s="60" t="s">
        <v>48</v>
      </c>
      <c r="B114" s="57"/>
      <c r="C114" s="6">
        <v>96.2</v>
      </c>
      <c r="D114" s="6">
        <v>96.2</v>
      </c>
      <c r="E114" s="6">
        <v>48.1</v>
      </c>
      <c r="F114" s="62"/>
      <c r="G114" s="63"/>
      <c r="H114" s="63"/>
      <c r="I114" s="63"/>
      <c r="J114" s="64">
        <f>E114/C114</f>
        <v>0.5</v>
      </c>
      <c r="K114" s="64">
        <f>E114/D114</f>
        <v>0.5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0" t="s">
        <v>49</v>
      </c>
      <c r="B115" s="57"/>
      <c r="C115" s="29">
        <v>481</v>
      </c>
      <c r="D115" s="29">
        <v>481</v>
      </c>
      <c r="E115" s="29">
        <v>240.6</v>
      </c>
      <c r="F115" s="62"/>
      <c r="G115" s="63"/>
      <c r="H115" s="5"/>
      <c r="I115" s="5"/>
      <c r="J115" s="64">
        <f>E115/C115</f>
        <v>0.5002079002079002</v>
      </c>
      <c r="K115" s="64">
        <f>E115/D115</f>
        <v>0.5002079002079002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26.25">
      <c r="A116" s="19" t="s">
        <v>96</v>
      </c>
      <c r="B116" s="27" t="s">
        <v>76</v>
      </c>
      <c r="C116" s="4">
        <f>C117+C118+C119+C120+C121+C122+C123+C124+C125</f>
        <v>15963.4</v>
      </c>
      <c r="D116" s="4">
        <f>D117+D118+D119+D120+D121+D122+D123+D124+D125</f>
        <v>22306.9</v>
      </c>
      <c r="E116" s="4">
        <f>E117+E118+E119+E120+E121+E122+E123+E124+E125</f>
        <v>5327.6</v>
      </c>
      <c r="F116" s="12">
        <f>F117+F118+F119+F120+F121+F122+F123+F124+F125</f>
        <v>0</v>
      </c>
      <c r="G116" s="5">
        <f>E116/C116</f>
        <v>0.3337384266509641</v>
      </c>
      <c r="H116" s="16"/>
      <c r="I116" s="16"/>
      <c r="J116" s="15">
        <f>E116/C116</f>
        <v>0.3337384266509641</v>
      </c>
      <c r="K116" s="16">
        <f>E116/D116</f>
        <v>0.2388319309272019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0" t="s">
        <v>41</v>
      </c>
      <c r="B117" s="66"/>
      <c r="C117" s="67"/>
      <c r="D117" s="67"/>
      <c r="E117" s="6"/>
      <c r="F117" s="65"/>
      <c r="G117" s="94"/>
      <c r="H117" s="97"/>
      <c r="I117" s="97"/>
      <c r="J117" s="64"/>
      <c r="K117" s="64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0" t="s">
        <v>42</v>
      </c>
      <c r="B118" s="66"/>
      <c r="C118" s="67">
        <v>1185.6</v>
      </c>
      <c r="D118" s="67">
        <v>1205.3</v>
      </c>
      <c r="E118" s="6">
        <v>924.9</v>
      </c>
      <c r="F118" s="65"/>
      <c r="G118" s="94"/>
      <c r="H118" s="97"/>
      <c r="I118" s="97"/>
      <c r="J118" s="64">
        <f>E118/C118</f>
        <v>0.7801113360323887</v>
      </c>
      <c r="K118" s="64">
        <f>E118/D118</f>
        <v>0.7673608230316104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0" t="s">
        <v>43</v>
      </c>
      <c r="B119" s="66"/>
      <c r="C119" s="67"/>
      <c r="D119" s="67">
        <v>15.6</v>
      </c>
      <c r="E119" s="6">
        <v>15.6</v>
      </c>
      <c r="F119" s="65"/>
      <c r="G119" s="94"/>
      <c r="H119" s="97"/>
      <c r="I119" s="97"/>
      <c r="J119" s="64"/>
      <c r="K119" s="64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44</v>
      </c>
      <c r="B120" s="66"/>
      <c r="C120" s="67">
        <v>1040.1</v>
      </c>
      <c r="D120" s="67">
        <v>1171.1</v>
      </c>
      <c r="E120" s="6">
        <v>1171.1</v>
      </c>
      <c r="F120" s="65"/>
      <c r="G120" s="94"/>
      <c r="H120" s="97"/>
      <c r="I120" s="97"/>
      <c r="J120" s="64">
        <f>E120/C120</f>
        <v>1.1259494279396212</v>
      </c>
      <c r="K120" s="64">
        <f>E120/D120</f>
        <v>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0" t="s">
        <v>45</v>
      </c>
      <c r="B121" s="66"/>
      <c r="C121" s="67">
        <v>1443</v>
      </c>
      <c r="D121" s="67">
        <v>1468</v>
      </c>
      <c r="E121" s="67">
        <v>746.5</v>
      </c>
      <c r="F121" s="65"/>
      <c r="G121" s="94"/>
      <c r="H121" s="96"/>
      <c r="I121" s="96"/>
      <c r="J121" s="64">
        <f>E121/C121</f>
        <v>0.5173250173250173</v>
      </c>
      <c r="K121" s="64">
        <f>E121/D121</f>
        <v>0.5085149863760218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46</v>
      </c>
      <c r="B122" s="66"/>
      <c r="C122" s="67">
        <v>1782.3</v>
      </c>
      <c r="D122" s="67">
        <v>1782.3</v>
      </c>
      <c r="E122" s="6">
        <v>1633.7</v>
      </c>
      <c r="F122" s="65"/>
      <c r="G122" s="94"/>
      <c r="H122" s="97"/>
      <c r="I122" s="97"/>
      <c r="J122" s="64">
        <f>E122/C122</f>
        <v>0.9166245862088314</v>
      </c>
      <c r="K122" s="64">
        <f>E122/D122</f>
        <v>0.9166245862088314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 customHeight="1" hidden="1">
      <c r="A123" s="60" t="s">
        <v>47</v>
      </c>
      <c r="B123" s="66"/>
      <c r="C123" s="67"/>
      <c r="D123" s="67">
        <v>49.8</v>
      </c>
      <c r="E123" s="6">
        <v>49.8</v>
      </c>
      <c r="F123" s="65"/>
      <c r="G123" s="94"/>
      <c r="H123" s="97"/>
      <c r="I123" s="97"/>
      <c r="J123" s="64"/>
      <c r="K123" s="64">
        <f>E123/D123</f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48</v>
      </c>
      <c r="B124" s="66"/>
      <c r="C124" s="67">
        <v>1347.6</v>
      </c>
      <c r="D124" s="67">
        <v>1347.6</v>
      </c>
      <c r="E124" s="6">
        <v>786</v>
      </c>
      <c r="F124" s="65"/>
      <c r="G124" s="94"/>
      <c r="H124" s="97"/>
      <c r="I124" s="97"/>
      <c r="J124" s="64">
        <f>E124/C124</f>
        <v>0.5832591273374889</v>
      </c>
      <c r="K124" s="64">
        <f>E124/D124</f>
        <v>0.5832591273374889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49</v>
      </c>
      <c r="B125" s="66"/>
      <c r="C125" s="65">
        <v>9164.8</v>
      </c>
      <c r="D125" s="65">
        <v>15267.2</v>
      </c>
      <c r="E125" s="6"/>
      <c r="F125" s="62"/>
      <c r="G125" s="94"/>
      <c r="H125" s="97"/>
      <c r="I125" s="97"/>
      <c r="J125" s="64">
        <f>E125/C125</f>
        <v>0</v>
      </c>
      <c r="K125" s="64">
        <f>E125/D125</f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26.25">
      <c r="A126" s="19" t="s">
        <v>115</v>
      </c>
      <c r="B126" s="27" t="s">
        <v>116</v>
      </c>
      <c r="C126" s="86">
        <f>C127+C128+C129+C130+C131+C132+C133+C134+C135</f>
        <v>0</v>
      </c>
      <c r="D126" s="86">
        <f>D127+D128+D129+D130+D131+D132+D133+D134+D135</f>
        <v>8849.6</v>
      </c>
      <c r="E126" s="88">
        <f>E127+E128+E129+E130+E131+E132+E133+E134+E135</f>
        <v>0</v>
      </c>
      <c r="F126" s="86">
        <f>F127+F128+F129+F130+F131+F132+F133+F134+F135</f>
        <v>0</v>
      </c>
      <c r="G126" s="86">
        <f>G127+G128+G129+G130+G131+G132+G133+G134+G135</f>
        <v>0</v>
      </c>
      <c r="H126" s="86">
        <f>H127+H128+H129+H130+H131+H132+H133+H134+H135</f>
        <v>0</v>
      </c>
      <c r="I126" s="86">
        <f>I127+I128+I129+I130+I131+I132+I133+I134+I135</f>
        <v>0</v>
      </c>
      <c r="J126" s="64"/>
      <c r="K126" s="64">
        <f>E126/D126</f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0" t="s">
        <v>41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0" t="s">
        <v>42</v>
      </c>
      <c r="B128" s="66"/>
      <c r="C128" s="66"/>
      <c r="D128" s="67">
        <v>213</v>
      </c>
      <c r="E128" s="6"/>
      <c r="F128" s="62"/>
      <c r="G128" s="63"/>
      <c r="H128" s="5"/>
      <c r="I128" s="5"/>
      <c r="J128" s="64"/>
      <c r="K128" s="64">
        <f>E128/D128</f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0" t="s">
        <v>43</v>
      </c>
      <c r="B129" s="66"/>
      <c r="C129" s="66"/>
      <c r="D129" s="67">
        <v>800</v>
      </c>
      <c r="E129" s="6"/>
      <c r="F129" s="62"/>
      <c r="G129" s="63"/>
      <c r="H129" s="5"/>
      <c r="I129" s="5"/>
      <c r="J129" s="64"/>
      <c r="K129" s="64">
        <f>E129/D129</f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0" t="s">
        <v>44</v>
      </c>
      <c r="B130" s="66"/>
      <c r="C130" s="66"/>
      <c r="D130" s="67">
        <v>1059</v>
      </c>
      <c r="E130" s="6"/>
      <c r="F130" s="62"/>
      <c r="G130" s="63"/>
      <c r="H130" s="5"/>
      <c r="I130" s="5"/>
      <c r="J130" s="64"/>
      <c r="K130" s="64">
        <f>E130/D130</f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0" t="s">
        <v>45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0" t="s">
        <v>46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0" t="s">
        <v>47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0" t="s">
        <v>48</v>
      </c>
      <c r="B134" s="66"/>
      <c r="C134" s="66"/>
      <c r="D134" s="67"/>
      <c r="E134" s="6"/>
      <c r="F134" s="62"/>
      <c r="G134" s="63"/>
      <c r="H134" s="5"/>
      <c r="I134" s="5"/>
      <c r="J134" s="64"/>
      <c r="K134" s="64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60" t="s">
        <v>49</v>
      </c>
      <c r="B135" s="66"/>
      <c r="C135" s="66"/>
      <c r="D135" s="67">
        <v>6777.6</v>
      </c>
      <c r="E135" s="6"/>
      <c r="F135" s="62"/>
      <c r="G135" s="63"/>
      <c r="H135" s="5"/>
      <c r="I135" s="5"/>
      <c r="J135" s="64"/>
      <c r="K135" s="64">
        <f>E135/D135</f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111" t="s">
        <v>54</v>
      </c>
      <c r="B136" s="112"/>
      <c r="C136" s="12">
        <f>C137+C138+C139+C140+C141+C142+C143+C144+C145</f>
        <v>46807.09999999999</v>
      </c>
      <c r="D136" s="12">
        <f>D137+D138+D139+D140+D141+D142+D143+D144+D145</f>
        <v>62000.200000000004</v>
      </c>
      <c r="E136" s="4">
        <f>E137+E138+E139+E140+E141+E142+E143+E144+E145</f>
        <v>20749.6</v>
      </c>
      <c r="F136" s="12">
        <f>F137+F138+F139+F140+F141+F142+F143+F144+F145</f>
        <v>0</v>
      </c>
      <c r="G136" s="30">
        <f>E136/C136</f>
        <v>0.44330026854900223</v>
      </c>
      <c r="H136" s="5" t="e">
        <f>E136/#REF!</f>
        <v>#REF!</v>
      </c>
      <c r="I136" s="5" t="e">
        <f>E136/#REF!</f>
        <v>#REF!</v>
      </c>
      <c r="J136" s="15">
        <f>E136/C136</f>
        <v>0.44330026854900223</v>
      </c>
      <c r="K136" s="15">
        <f>E136/D136</f>
        <v>0.33466988816165105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41</v>
      </c>
      <c r="B137" s="21"/>
      <c r="C137" s="4">
        <f>C107+C97+C117</f>
        <v>5040.2</v>
      </c>
      <c r="D137" s="4">
        <f>D107+D97+D117+D127</f>
        <v>5040.2</v>
      </c>
      <c r="E137" s="4">
        <f>E107+E97+E117</f>
        <v>2520.1</v>
      </c>
      <c r="F137" s="4">
        <f>F107+F97+F117</f>
        <v>0</v>
      </c>
      <c r="G137" s="30">
        <f>E137/C137</f>
        <v>0.5</v>
      </c>
      <c r="H137" s="5" t="e">
        <f>E137/#REF!</f>
        <v>#REF!</v>
      </c>
      <c r="I137" s="5" t="e">
        <f>E137/#REF!</f>
        <v>#REF!</v>
      </c>
      <c r="J137" s="15">
        <f>E137/C137</f>
        <v>0.5</v>
      </c>
      <c r="K137" s="16">
        <f>E137/D137</f>
        <v>0.5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42</v>
      </c>
      <c r="B138" s="11"/>
      <c r="C138" s="4">
        <f>C108+C98+C118</f>
        <v>4268.9</v>
      </c>
      <c r="D138" s="4">
        <f>D108+D98+D118+D128</f>
        <v>4501.599999999999</v>
      </c>
      <c r="E138" s="4">
        <f>E108+E98+E118+E128</f>
        <v>2466.6</v>
      </c>
      <c r="F138" s="4">
        <f>F108+F98+F118</f>
        <v>0</v>
      </c>
      <c r="G138" s="30">
        <f>E138/C138</f>
        <v>0.5778069291855045</v>
      </c>
      <c r="H138" s="5" t="e">
        <f>E138/#REF!</f>
        <v>#REF!</v>
      </c>
      <c r="I138" s="5" t="e">
        <f>E138/#REF!</f>
        <v>#REF!</v>
      </c>
      <c r="J138" s="15">
        <f>E138/C138</f>
        <v>0.5778069291855045</v>
      </c>
      <c r="K138" s="16">
        <f>E138/D138</f>
        <v>0.5479385107517327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43</v>
      </c>
      <c r="B139" s="11"/>
      <c r="C139" s="4">
        <f>C109+C99+C119</f>
        <v>3778.8999999999996</v>
      </c>
      <c r="D139" s="4">
        <f>D109+D99+D119+D129</f>
        <v>4594.5</v>
      </c>
      <c r="E139" s="4">
        <f>E109+E99+E119</f>
        <v>1905.1</v>
      </c>
      <c r="F139" s="4">
        <f>F109+F99+F119</f>
        <v>0</v>
      </c>
      <c r="G139" s="30">
        <f>E139/C139</f>
        <v>0.5041414168144169</v>
      </c>
      <c r="H139" s="5" t="e">
        <f>E139/#REF!</f>
        <v>#REF!</v>
      </c>
      <c r="I139" s="5" t="e">
        <f>E139/#REF!</f>
        <v>#REF!</v>
      </c>
      <c r="J139" s="15">
        <f>E139/C139</f>
        <v>0.5041414168144169</v>
      </c>
      <c r="K139" s="16">
        <f>E139/D139</f>
        <v>0.41464794863423654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44</v>
      </c>
      <c r="B140" s="21"/>
      <c r="C140" s="4">
        <f>C110+C100+C120</f>
        <v>3644.4999999999995</v>
      </c>
      <c r="D140" s="4">
        <f>D110+D100+D120+D130</f>
        <v>4834.5</v>
      </c>
      <c r="E140" s="4">
        <f>E110+E100+E120+E130</f>
        <v>2473.2999999999997</v>
      </c>
      <c r="F140" s="4">
        <f>F110+F100+F120</f>
        <v>0</v>
      </c>
      <c r="G140" s="30">
        <f>E140/C140</f>
        <v>0.6786390451365071</v>
      </c>
      <c r="H140" s="5" t="e">
        <f>E140/#REF!</f>
        <v>#REF!</v>
      </c>
      <c r="I140" s="5" t="e">
        <f>E140/#REF!</f>
        <v>#REF!</v>
      </c>
      <c r="J140" s="15">
        <f>E140/C140</f>
        <v>0.6786390451365071</v>
      </c>
      <c r="K140" s="16">
        <f>E140/D140</f>
        <v>0.5115937532319784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45</v>
      </c>
      <c r="B141" s="11"/>
      <c r="C141" s="4">
        <f>C111+C101+C121</f>
        <v>5366.2</v>
      </c>
      <c r="D141" s="4">
        <f>D111+D101+D121+D131</f>
        <v>5391.2</v>
      </c>
      <c r="E141" s="4">
        <f>E111+E101+E121</f>
        <v>2708.1</v>
      </c>
      <c r="F141" s="4">
        <f>F111+F101+F121</f>
        <v>0</v>
      </c>
      <c r="G141" s="30">
        <f>E141/C141</f>
        <v>0.5046587902053594</v>
      </c>
      <c r="H141" s="5" t="e">
        <f>E141/#REF!</f>
        <v>#REF!</v>
      </c>
      <c r="I141" s="5" t="e">
        <f>E141/#REF!</f>
        <v>#REF!</v>
      </c>
      <c r="J141" s="15">
        <f>E141/C141</f>
        <v>0.5046587902053594</v>
      </c>
      <c r="K141" s="16">
        <f>E141/D141</f>
        <v>0.5023185932630955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46</v>
      </c>
      <c r="B142" s="11"/>
      <c r="C142" s="4">
        <f>C112+C102+C122</f>
        <v>5121.8</v>
      </c>
      <c r="D142" s="4">
        <f>D112+D102+D122+D132</f>
        <v>5121.8</v>
      </c>
      <c r="E142" s="4">
        <f>E112+E102+E122+E132</f>
        <v>3303.3999999999996</v>
      </c>
      <c r="F142" s="4">
        <f>F112+F102+F122</f>
        <v>0</v>
      </c>
      <c r="G142" s="30">
        <f>E142/C142</f>
        <v>0.6449685657386074</v>
      </c>
      <c r="H142" s="5" t="e">
        <f>E142/#REF!</f>
        <v>#REF!</v>
      </c>
      <c r="I142" s="5" t="e">
        <f>E142/#REF!</f>
        <v>#REF!</v>
      </c>
      <c r="J142" s="15">
        <f>E142/C142</f>
        <v>0.6449685657386074</v>
      </c>
      <c r="K142" s="16">
        <f>E142/D142</f>
        <v>0.6449685657386074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47</v>
      </c>
      <c r="B143" s="11"/>
      <c r="C143" s="4">
        <f>C113+C103+C123</f>
        <v>3725.7999999999997</v>
      </c>
      <c r="D143" s="4">
        <f>D113+D103+D123+D133</f>
        <v>3775.6</v>
      </c>
      <c r="E143" s="4">
        <f>E113+E103+E123</f>
        <v>1912.6999999999998</v>
      </c>
      <c r="F143" s="4">
        <f>F113+F103+F123</f>
        <v>0</v>
      </c>
      <c r="G143" s="30">
        <f>E143/C143</f>
        <v>0.5133662569112674</v>
      </c>
      <c r="H143" s="5" t="e">
        <f>E143/#REF!</f>
        <v>#REF!</v>
      </c>
      <c r="I143" s="5" t="e">
        <f>E143/#REF!</f>
        <v>#REF!</v>
      </c>
      <c r="J143" s="15">
        <f>E143/C143</f>
        <v>0.5133662569112674</v>
      </c>
      <c r="K143" s="16">
        <f>E143/D143</f>
        <v>0.5065949782815976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11" ht="12.75">
      <c r="A144" s="20" t="s">
        <v>48</v>
      </c>
      <c r="B144" s="11"/>
      <c r="C144" s="4">
        <f>C114+C104+C124</f>
        <v>6215</v>
      </c>
      <c r="D144" s="4">
        <f>D114+D104+D124+D134</f>
        <v>6215</v>
      </c>
      <c r="E144" s="4">
        <f>E114+E104+E124+E134</f>
        <v>3219.7</v>
      </c>
      <c r="F144" s="4">
        <f>F114+F104+F124</f>
        <v>0</v>
      </c>
      <c r="G144" s="30">
        <f>E144/C144</f>
        <v>0.5180530973451327</v>
      </c>
      <c r="H144" s="5" t="e">
        <f>E144/#REF!</f>
        <v>#REF!</v>
      </c>
      <c r="I144" s="5" t="e">
        <f>E144/#REF!</f>
        <v>#REF!</v>
      </c>
      <c r="J144" s="15">
        <f>E144/C144</f>
        <v>0.5180530973451327</v>
      </c>
      <c r="K144" s="16">
        <f>E144/D144</f>
        <v>0.5180530973451327</v>
      </c>
    </row>
    <row r="145" spans="1:11" ht="12.75">
      <c r="A145" s="20" t="s">
        <v>49</v>
      </c>
      <c r="B145" s="11"/>
      <c r="C145" s="4">
        <f>C115+C105+C125</f>
        <v>9645.8</v>
      </c>
      <c r="D145" s="4">
        <f>D115+D105+D125+D135</f>
        <v>22525.800000000003</v>
      </c>
      <c r="E145" s="4">
        <f>E115+E105+E125</f>
        <v>240.6</v>
      </c>
      <c r="F145" s="4">
        <f>F115+F105+F125</f>
        <v>0</v>
      </c>
      <c r="G145" s="4">
        <f>G115+G105+G125</f>
        <v>0</v>
      </c>
      <c r="H145" s="4">
        <f>H115+H105+H125</f>
        <v>0</v>
      </c>
      <c r="I145" s="4">
        <f>I115+I105+I125</f>
        <v>0</v>
      </c>
      <c r="J145" s="15">
        <f>E145/C145</f>
        <v>0.024943498724833608</v>
      </c>
      <c r="K145" s="16">
        <f>E145/D145</f>
        <v>0.01068108568841062</v>
      </c>
    </row>
    <row r="146" spans="1:249" ht="16.5">
      <c r="A146" s="113" t="s">
        <v>35</v>
      </c>
      <c r="B146" s="114"/>
      <c r="C146" s="17">
        <f>C136+C86</f>
        <v>97498.19999999998</v>
      </c>
      <c r="D146" s="17">
        <f>D136+D86</f>
        <v>113696.5</v>
      </c>
      <c r="E146" s="17">
        <f>E136+E86</f>
        <v>42762.6</v>
      </c>
      <c r="F146" s="73">
        <f>F136+F86</f>
        <v>0</v>
      </c>
      <c r="G146" s="18">
        <f>E146/C146</f>
        <v>0.4385988664406113</v>
      </c>
      <c r="H146" s="18" t="e">
        <f>E146/#REF!</f>
        <v>#REF!</v>
      </c>
      <c r="I146" s="18" t="e">
        <f>E146/#REF!</f>
        <v>#REF!</v>
      </c>
      <c r="J146" s="89">
        <f>E146/C146</f>
        <v>0.4385988664406113</v>
      </c>
      <c r="K146" s="89">
        <f>E146/D146</f>
        <v>0.37611184161341815</v>
      </c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</row>
    <row r="147" spans="1:11" ht="15.75">
      <c r="A147" s="22" t="s">
        <v>41</v>
      </c>
      <c r="B147" s="23"/>
      <c r="C147" s="24">
        <f>C87+C137</f>
        <v>8879</v>
      </c>
      <c r="D147" s="24">
        <f>D87+D137</f>
        <v>8879</v>
      </c>
      <c r="E147" s="24">
        <f>E87+E137</f>
        <v>3834.8999999999996</v>
      </c>
      <c r="F147" s="74">
        <f>F87+F137</f>
        <v>0</v>
      </c>
      <c r="G147" s="50">
        <f>E147/C147</f>
        <v>0.43190674625520886</v>
      </c>
      <c r="H147" s="50" t="e">
        <f>E147/#REF!</f>
        <v>#REF!</v>
      </c>
      <c r="I147" s="50" t="e">
        <f>E147/#REF!</f>
        <v>#REF!</v>
      </c>
      <c r="J147" s="81">
        <f>E147/C147</f>
        <v>0.43190674625520886</v>
      </c>
      <c r="K147" s="51">
        <f>E147/D147</f>
        <v>0.43190674625520886</v>
      </c>
    </row>
    <row r="148" spans="1:11" ht="15.75">
      <c r="A148" s="22" t="s">
        <v>42</v>
      </c>
      <c r="B148" s="23"/>
      <c r="C148" s="24">
        <f>C88+C138</f>
        <v>5878.2</v>
      </c>
      <c r="D148" s="24">
        <f>D88+D138</f>
        <v>6141.299999999999</v>
      </c>
      <c r="E148" s="24">
        <f>E88+E138</f>
        <v>3086.8</v>
      </c>
      <c r="F148" s="74">
        <f>F88+F138</f>
        <v>0</v>
      </c>
      <c r="G148" s="50">
        <f>E148/C148</f>
        <v>0.5251267394780715</v>
      </c>
      <c r="H148" s="50" t="e">
        <f>E148/#REF!</f>
        <v>#REF!</v>
      </c>
      <c r="I148" s="50" t="e">
        <f>E148/#REF!</f>
        <v>#REF!</v>
      </c>
      <c r="J148" s="81">
        <f>E148/C148</f>
        <v>0.5251267394780715</v>
      </c>
      <c r="K148" s="51">
        <f>E148/D148</f>
        <v>0.5026297363750347</v>
      </c>
    </row>
    <row r="149" spans="1:11" ht="15.75">
      <c r="A149" s="22" t="s">
        <v>43</v>
      </c>
      <c r="B149" s="23"/>
      <c r="C149" s="24">
        <f>C89+C139</f>
        <v>7292.099999999999</v>
      </c>
      <c r="D149" s="24">
        <f>D89+D139</f>
        <v>8250.6</v>
      </c>
      <c r="E149" s="24">
        <f>E89+E139</f>
        <v>5378.700000000001</v>
      </c>
      <c r="F149" s="74">
        <f>F89+F139</f>
        <v>0</v>
      </c>
      <c r="G149" s="50">
        <f>E149/C149</f>
        <v>0.7376064508166373</v>
      </c>
      <c r="H149" s="50" t="e">
        <f>E149/#REF!</f>
        <v>#REF!</v>
      </c>
      <c r="I149" s="50" t="e">
        <f>E149/#REF!</f>
        <v>#REF!</v>
      </c>
      <c r="J149" s="81">
        <f>E149/C149</f>
        <v>0.7376064508166373</v>
      </c>
      <c r="K149" s="51">
        <f>E149/D149</f>
        <v>0.6519162242745983</v>
      </c>
    </row>
    <row r="150" spans="1:11" ht="15.75">
      <c r="A150" s="22" t="s">
        <v>44</v>
      </c>
      <c r="B150" s="23"/>
      <c r="C150" s="24">
        <f>C90+C140</f>
        <v>6900.4</v>
      </c>
      <c r="D150" s="24">
        <f>D90+D140</f>
        <v>8270.5</v>
      </c>
      <c r="E150" s="24">
        <f>E90+E140</f>
        <v>3593.7999999999997</v>
      </c>
      <c r="F150" s="74">
        <f>F90+F140</f>
        <v>0</v>
      </c>
      <c r="G150" s="50">
        <f>E150/C150</f>
        <v>0.5208103878036056</v>
      </c>
      <c r="H150" s="50" t="e">
        <f>E150/#REF!</f>
        <v>#REF!</v>
      </c>
      <c r="I150" s="50" t="e">
        <f>E150/#REF!</f>
        <v>#REF!</v>
      </c>
      <c r="J150" s="81">
        <f>E150/C150</f>
        <v>0.5208103878036056</v>
      </c>
      <c r="K150" s="51">
        <f>E150/D150</f>
        <v>0.4345323741007194</v>
      </c>
    </row>
    <row r="151" spans="1:11" ht="15.75">
      <c r="A151" s="22" t="s">
        <v>45</v>
      </c>
      <c r="B151" s="23"/>
      <c r="C151" s="24">
        <f>C91+C141</f>
        <v>6929.099999999999</v>
      </c>
      <c r="D151" s="24">
        <f>D91+D141</f>
        <v>6954.099999999999</v>
      </c>
      <c r="E151" s="24">
        <f>E91+E141</f>
        <v>3370.7999999999997</v>
      </c>
      <c r="F151" s="74">
        <f>F91+F141</f>
        <v>0</v>
      </c>
      <c r="G151" s="50">
        <f>E151/C151</f>
        <v>0.48647010434255533</v>
      </c>
      <c r="H151" s="50" t="e">
        <f>E151/#REF!</f>
        <v>#REF!</v>
      </c>
      <c r="I151" s="50" t="e">
        <f>E151/#REF!</f>
        <v>#REF!</v>
      </c>
      <c r="J151" s="81">
        <f>E151/C151</f>
        <v>0.48647010434255533</v>
      </c>
      <c r="K151" s="51">
        <f>E151/D151</f>
        <v>0.4847212435829223</v>
      </c>
    </row>
    <row r="152" spans="1:11" ht="15.75">
      <c r="A152" s="22" t="s">
        <v>46</v>
      </c>
      <c r="B152" s="23"/>
      <c r="C152" s="24">
        <f>C92+C142</f>
        <v>9698</v>
      </c>
      <c r="D152" s="24">
        <f>D92+D142</f>
        <v>9698</v>
      </c>
      <c r="E152" s="24">
        <f>E92+E142</f>
        <v>5163.999999999999</v>
      </c>
      <c r="F152" s="74">
        <f>F92+F142</f>
        <v>0</v>
      </c>
      <c r="G152" s="50">
        <f>E152/C152</f>
        <v>0.5324809239018353</v>
      </c>
      <c r="H152" s="50" t="e">
        <f>E152/#REF!</f>
        <v>#REF!</v>
      </c>
      <c r="I152" s="50" t="e">
        <f>E152/#REF!</f>
        <v>#REF!</v>
      </c>
      <c r="J152" s="81">
        <f>E152/C152</f>
        <v>0.5324809239018353</v>
      </c>
      <c r="K152" s="51">
        <f>E152/D152</f>
        <v>0.5324809239018353</v>
      </c>
    </row>
    <row r="153" spans="1:11" ht="15.75">
      <c r="A153" s="22" t="s">
        <v>47</v>
      </c>
      <c r="B153" s="23"/>
      <c r="C153" s="24">
        <f>C93+C143</f>
        <v>5855.2</v>
      </c>
      <c r="D153" s="24">
        <f>D93+D143</f>
        <v>5905</v>
      </c>
      <c r="E153" s="24">
        <f>E93+E143</f>
        <v>2798.2</v>
      </c>
      <c r="F153" s="74">
        <f>F93+F143</f>
        <v>0</v>
      </c>
      <c r="G153" s="50">
        <f>E153/C153</f>
        <v>0.47789998633693126</v>
      </c>
      <c r="H153" s="50" t="e">
        <f>E153/#REF!</f>
        <v>#REF!</v>
      </c>
      <c r="I153" s="50" t="e">
        <f>E153/#REF!</f>
        <v>#REF!</v>
      </c>
      <c r="J153" s="81">
        <f>E153/C153</f>
        <v>0.47789998633693126</v>
      </c>
      <c r="K153" s="51">
        <f>E153/D153</f>
        <v>0.4738696020321761</v>
      </c>
    </row>
    <row r="154" spans="1:11" ht="15.75">
      <c r="A154" s="22" t="s">
        <v>48</v>
      </c>
      <c r="B154" s="23"/>
      <c r="C154" s="24">
        <f>C94+C144</f>
        <v>9317</v>
      </c>
      <c r="D154" s="24">
        <f>D94+D144</f>
        <v>9317</v>
      </c>
      <c r="E154" s="24">
        <f>E94+E144</f>
        <v>4771.299999999999</v>
      </c>
      <c r="F154" s="74">
        <f>F94+F144</f>
        <v>0</v>
      </c>
      <c r="G154" s="50">
        <f>E154/C154</f>
        <v>0.5121069013630997</v>
      </c>
      <c r="H154" s="50" t="e">
        <f>E154/#REF!</f>
        <v>#REF!</v>
      </c>
      <c r="I154" s="50" t="e">
        <f>E154/#REF!</f>
        <v>#REF!</v>
      </c>
      <c r="J154" s="81">
        <f>E154/C154</f>
        <v>0.5121069013630997</v>
      </c>
      <c r="K154" s="51">
        <f>E154/D154</f>
        <v>0.5121069013630997</v>
      </c>
    </row>
    <row r="155" spans="1:11" ht="15.75">
      <c r="A155" s="25" t="s">
        <v>49</v>
      </c>
      <c r="B155" s="23"/>
      <c r="C155" s="24">
        <f>C95+C145</f>
        <v>36749.2</v>
      </c>
      <c r="D155" s="24">
        <f>D95+D145</f>
        <v>50281</v>
      </c>
      <c r="E155" s="24">
        <f>E95+E145</f>
        <v>10764.100000000002</v>
      </c>
      <c r="F155" s="24">
        <f>F95+F145</f>
        <v>0</v>
      </c>
      <c r="G155" s="50">
        <f>E155/C155</f>
        <v>0.29290705648014115</v>
      </c>
      <c r="H155" s="50" t="e">
        <f>E155/#REF!</f>
        <v>#REF!</v>
      </c>
      <c r="I155" s="50" t="e">
        <f>E155/#REF!</f>
        <v>#REF!</v>
      </c>
      <c r="J155" s="81">
        <f>E155/C155</f>
        <v>0.29290705648014115</v>
      </c>
      <c r="K155" s="51">
        <f>E155/D155</f>
        <v>0.2140788767128737</v>
      </c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  <row r="458" spans="8:11" ht="12.75">
      <c r="H458" s="68"/>
      <c r="I458" s="68"/>
      <c r="J458" s="68"/>
      <c r="K458" s="68"/>
    </row>
  </sheetData>
  <sheetProtection/>
  <mergeCells count="14">
    <mergeCell ref="A136:B136"/>
    <mergeCell ref="A146:B146"/>
    <mergeCell ref="A65:B65"/>
    <mergeCell ref="A85:B85"/>
    <mergeCell ref="A86:B86"/>
    <mergeCell ref="J3:J4"/>
    <mergeCell ref="K3:K4"/>
    <mergeCell ref="D3:D4"/>
    <mergeCell ref="A3:A4"/>
    <mergeCell ref="B3:B4"/>
    <mergeCell ref="C3:C4"/>
    <mergeCell ref="A1:F1"/>
    <mergeCell ref="A2:F2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2022-07-14T07:21:17Z</dcterms:modified>
  <cp:category/>
  <cp:version/>
  <cp:contentType/>
  <cp:contentStatus/>
</cp:coreProperties>
</file>