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<sst xmlns="http://schemas.openxmlformats.org/spreadsheetml/2006/main" count="345" uniqueCount="123">
  <si>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</si>
  <si>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</si>
  <si>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</si>
  <si>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</si>
  <si>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</si>
  <si>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</si>
  <si>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</si>
  <si>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</si>
  <si>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</si>
  <si>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</si>
  <si>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</si>
  <si>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</si>
  <si>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</si>
  <si>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</si>
  <si>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</si>
  <si>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</si>
  <si>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</si>
  <si>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</si>
  <si>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</si>
  <si>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</si>
  <si>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</si>
  <si>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</si>
  <si>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</si>
  <si>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</si>
  <si>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</si>
  <si>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</si>
  <si>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</si>
  <si>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</si>
  <si>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</si>
  <si>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</si>
  <si>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</si>
  <si>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</si>
  <si>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</si>
  <si>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</si>
  <si>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</si>
  <si>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</si>
  <si>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</si>
  <si>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</si>
  <si>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</si>
  <si>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</si>
  <si>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</si>
  <si>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</si>
  <si>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</si>
  <si>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</si>
  <si>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</si>
  <si>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</si>
  <si>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</si>
  <si>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</si>
  <si>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</si>
  <si>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</si>
  <si>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</si>
  <si>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</si>
  <si>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</si>
  <si>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</si>
  <si>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</si>
  <si>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</si>
  <si>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</si>
  <si>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</si>
  <si>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</si>
  <si>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</si>
  <si>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</si>
  <si>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</si>
  <si>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</si>
  <si>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</si>
  <si>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</si>
  <si>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</si>
  <si>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</si>
  <si>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</si>
  <si>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</si>
  <si>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</si>
  <si>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</si>
  <si>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</si>
  <si>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</si>
  <si>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</si>
  <si>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</si>
  <si>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</si>
  <si>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</si>
  <si>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</si>
  <si>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</si>
  <si>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</si>
  <si>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</si>
  <si>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</si>
  <si>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</si>
  <si>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</si>
  <si>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</si>
  <si>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</si>
  <si>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</si>
  <si>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</si>
  <si>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</si>
  <si>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</si>
  <si>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</si>
  <si>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</si>
  <si>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</si>
  <si>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</si>
  <si>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</si>
  <si>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</si>
  <si>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</si>
  <si>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</si>
  <si>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</si>
  <si>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</si>
  <si>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</si>
  <si>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</si>
  <si>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</si>
  <si>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</si>
  <si>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</si>
  <si>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</si>
  <si>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</si>
  <si>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</si>
  <si>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</si>
  <si>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</si>
  <si>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</si>
  <si>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</si>
  <si>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Прочие безвозмездные поступления</t>
  </si>
  <si>
    <t>план на 2022 г</t>
  </si>
  <si>
    <t>уточненный план на 2022 г</t>
  </si>
  <si>
    <t>2 02 25576 10 0000 151</t>
  </si>
  <si>
    <t>Субсидии бюджетам поселений</t>
  </si>
  <si>
    <t>на 1 июня 2022 года</t>
  </si>
  <si>
    <t>исполнено на 1 июня</t>
  </si>
  <si>
    <t>2 18 05010 05 0000 151</t>
  </si>
  <si>
    <t>на 01 июня 2022 года</t>
  </si>
  <si>
    <t>исполнено на 01 июня</t>
  </si>
  <si>
    <t>об исполнении бюджетов поселений на 1 июня 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</si>
</sst>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tabSelected="1" zoomScaleSheetLayoutView="100" zoomScalePageLayoutView="0" workbookViewId="0" topLeftCell="A1">
      <selection activeCell="F54" sqref="F54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117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118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0">
        <v>174012.3</v>
      </c>
      <c r="D5" s="70">
        <v>174012.3</v>
      </c>
      <c r="E5" s="70">
        <v>63437.4</v>
      </c>
      <c r="F5" s="80">
        <f>E5/C5</f>
        <v>0.3645569882129022</v>
      </c>
      <c r="G5" s="80">
        <f>E5/D5</f>
        <v>0.3645569882129022</v>
      </c>
    </row>
    <row r="6" spans="1:7" ht="15.75" outlineLevel="1">
      <c r="A6" s="38" t="s">
        <v>68</v>
      </c>
      <c r="B6" s="43" t="s">
        <v>69</v>
      </c>
      <c r="C6" s="70">
        <v>11908.8</v>
      </c>
      <c r="D6" s="70">
        <v>11908.8</v>
      </c>
      <c r="E6" s="70">
        <v>5968.3</v>
      </c>
      <c r="F6" s="80">
        <f>E6/C6</f>
        <v>0.5011672040843747</v>
      </c>
      <c r="G6" s="80">
        <f>E6/D6</f>
        <v>0.5011672040843747</v>
      </c>
    </row>
    <row r="7" spans="1:7" ht="15.75" outlineLevel="1">
      <c r="A7" s="38" t="s">
        <v>6</v>
      </c>
      <c r="B7" s="43" t="s">
        <v>7</v>
      </c>
      <c r="C7" s="70"/>
      <c r="D7" s="70"/>
      <c r="E7" s="70">
        <v>-20.9</v>
      </c>
      <c r="F7" s="80"/>
      <c r="G7" s="80"/>
    </row>
    <row r="8" spans="1:7" ht="15.75" outlineLevel="1">
      <c r="A8" s="38" t="s">
        <v>97</v>
      </c>
      <c r="B8" s="43" t="s">
        <v>103</v>
      </c>
      <c r="C8" s="70">
        <v>9576.5</v>
      </c>
      <c r="D8" s="70">
        <v>9576.5</v>
      </c>
      <c r="E8" s="70">
        <v>5386.2</v>
      </c>
      <c r="F8" s="80">
        <f aca="true" t="shared" si="0" ref="F8:F14">E8/C8</f>
        <v>0.5624393045475904</v>
      </c>
      <c r="G8" s="80">
        <f aca="true" t="shared" si="1" ref="G8:G14">E8/D8</f>
        <v>0.5624393045475904</v>
      </c>
    </row>
    <row r="9" spans="1:7" ht="15.75" outlineLevel="1">
      <c r="A9" s="38" t="s">
        <v>8</v>
      </c>
      <c r="B9" s="43" t="s">
        <v>9</v>
      </c>
      <c r="C9" s="70">
        <v>34</v>
      </c>
      <c r="D9" s="70">
        <v>34</v>
      </c>
      <c r="E9" s="70">
        <v>67.2</v>
      </c>
      <c r="F9" s="80">
        <f t="shared" si="0"/>
        <v>1.9764705882352942</v>
      </c>
      <c r="G9" s="80">
        <f t="shared" si="1"/>
        <v>1.9764705882352942</v>
      </c>
    </row>
    <row r="10" spans="1:7" ht="47.25" outlineLevel="1">
      <c r="A10" s="38" t="s">
        <v>91</v>
      </c>
      <c r="B10" s="43" t="s">
        <v>92</v>
      </c>
      <c r="C10" s="70">
        <v>1792.7</v>
      </c>
      <c r="D10" s="70">
        <v>1792.7</v>
      </c>
      <c r="E10" s="40">
        <v>783.1</v>
      </c>
      <c r="F10" s="80">
        <f t="shared" si="0"/>
        <v>0.43682713225860437</v>
      </c>
      <c r="G10" s="80">
        <f t="shared" si="1"/>
        <v>0.43682713225860437</v>
      </c>
    </row>
    <row r="11" spans="1:7" ht="15.75" outlineLevel="1">
      <c r="A11" s="38" t="s">
        <v>10</v>
      </c>
      <c r="B11" s="43" t="s">
        <v>60</v>
      </c>
      <c r="C11" s="70">
        <v>5759.3</v>
      </c>
      <c r="D11" s="70">
        <v>5759.3</v>
      </c>
      <c r="E11" s="70">
        <v>1174.5</v>
      </c>
      <c r="F11" s="80">
        <f t="shared" si="0"/>
        <v>0.20393103328529508</v>
      </c>
      <c r="G11" s="80">
        <f t="shared" si="1"/>
        <v>0.20393103328529508</v>
      </c>
    </row>
    <row r="12" spans="1:7" ht="15.75" outlineLevel="1">
      <c r="A12" s="38" t="s">
        <v>84</v>
      </c>
      <c r="B12" s="43" t="s">
        <v>79</v>
      </c>
      <c r="C12" s="70">
        <v>2469.3</v>
      </c>
      <c r="D12" s="70">
        <v>2469.3</v>
      </c>
      <c r="E12" s="70">
        <v>1235</v>
      </c>
      <c r="F12" s="80">
        <f t="shared" si="0"/>
        <v>0.5001417405742518</v>
      </c>
      <c r="G12" s="80">
        <f t="shared" si="1"/>
        <v>0.5001417405742518</v>
      </c>
    </row>
    <row r="13" spans="1:7" ht="15.75" outlineLevel="1">
      <c r="A13" s="38" t="s">
        <v>86</v>
      </c>
      <c r="B13" s="43" t="s">
        <v>80</v>
      </c>
      <c r="C13" s="70">
        <v>10112.4</v>
      </c>
      <c r="D13" s="70">
        <v>10112.4</v>
      </c>
      <c r="E13" s="70">
        <v>654.2</v>
      </c>
      <c r="F13" s="80">
        <f t="shared" si="0"/>
        <v>0.06469285233970176</v>
      </c>
      <c r="G13" s="80">
        <f t="shared" si="1"/>
        <v>0.06469285233970176</v>
      </c>
    </row>
    <row r="14" spans="1:7" ht="15.75" outlineLevel="1">
      <c r="A14" s="38" t="s">
        <v>12</v>
      </c>
      <c r="B14" s="43" t="s">
        <v>13</v>
      </c>
      <c r="C14" s="70">
        <v>1494.8</v>
      </c>
      <c r="D14" s="70">
        <v>1494.8</v>
      </c>
      <c r="E14" s="70">
        <v>573.9</v>
      </c>
      <c r="F14" s="80">
        <f t="shared" si="0"/>
        <v>0.3839309606636339</v>
      </c>
      <c r="G14" s="80">
        <f t="shared" si="1"/>
        <v>0.3839309606636339</v>
      </c>
    </row>
    <row r="15" spans="1:7" ht="15.75" outlineLevel="1">
      <c r="A15" s="38" t="s">
        <v>89</v>
      </c>
      <c r="B15" s="43" t="s">
        <v>90</v>
      </c>
      <c r="C15" s="70"/>
      <c r="D15" s="70"/>
      <c r="E15" s="70"/>
      <c r="F15" s="80"/>
      <c r="G15" s="80"/>
    </row>
    <row r="16" spans="1:7" s="45" customFormat="1" ht="15.75" outlineLevel="1">
      <c r="A16" s="101" t="s">
        <v>15</v>
      </c>
      <c r="B16" s="101"/>
      <c r="C16" s="98">
        <f>SUM(C5:C15)</f>
        <v>217160.09999999995</v>
      </c>
      <c r="D16" s="98">
        <f>SUM(D5:D15)</f>
        <v>217160.09999999995</v>
      </c>
      <c r="E16" s="98">
        <f>SUM(E5:E15)</f>
        <v>79258.9</v>
      </c>
      <c r="F16" s="41">
        <f aca="true" t="shared" si="2" ref="F16:F22">E16/C16</f>
        <v>0.3649791098825245</v>
      </c>
      <c r="G16" s="41">
        <f aca="true" t="shared" si="3" ref="G16:G22">E16/D16</f>
        <v>0.3649791098825245</v>
      </c>
    </row>
    <row r="17" spans="1:7" ht="15.75" outlineLevel="1">
      <c r="A17" s="38" t="s">
        <v>64</v>
      </c>
      <c r="B17" s="39" t="s">
        <v>16</v>
      </c>
      <c r="C17" s="70">
        <v>6054.2</v>
      </c>
      <c r="D17" s="70">
        <v>6054.2</v>
      </c>
      <c r="E17" s="40">
        <v>2536.8</v>
      </c>
      <c r="F17" s="80">
        <f t="shared" si="2"/>
        <v>0.41901489874797665</v>
      </c>
      <c r="G17" s="80">
        <f t="shared" si="3"/>
        <v>0.41901489874797665</v>
      </c>
    </row>
    <row r="18" spans="1:7" ht="15.75" outlineLevel="1">
      <c r="A18" s="38" t="s">
        <v>71</v>
      </c>
      <c r="B18" s="39" t="s">
        <v>16</v>
      </c>
      <c r="C18" s="70">
        <v>4247.2</v>
      </c>
      <c r="D18" s="70">
        <v>4247.2</v>
      </c>
      <c r="E18" s="40">
        <v>211.2</v>
      </c>
      <c r="F18" s="80">
        <f t="shared" si="2"/>
        <v>0.04972687888491241</v>
      </c>
      <c r="G18" s="80">
        <f t="shared" si="3"/>
        <v>0.04972687888491241</v>
      </c>
    </row>
    <row r="19" spans="1:7" ht="31.5" outlineLevel="1">
      <c r="A19" s="38" t="s">
        <v>58</v>
      </c>
      <c r="B19" s="43" t="s">
        <v>17</v>
      </c>
      <c r="C19" s="70">
        <v>1519.9</v>
      </c>
      <c r="D19" s="70">
        <v>1519.9</v>
      </c>
      <c r="E19" s="40">
        <v>325.9</v>
      </c>
      <c r="F19" s="80">
        <f t="shared" si="2"/>
        <v>0.21442200144746362</v>
      </c>
      <c r="G19" s="80">
        <f t="shared" si="3"/>
        <v>0.21442200144746362</v>
      </c>
    </row>
    <row r="20" spans="1:7" ht="31.5" outlineLevel="1">
      <c r="A20" s="38" t="s">
        <v>110</v>
      </c>
      <c r="B20" s="43" t="s">
        <v>111</v>
      </c>
      <c r="C20" s="70">
        <v>1</v>
      </c>
      <c r="D20" s="70">
        <v>1</v>
      </c>
      <c r="E20" s="40">
        <v>0.4</v>
      </c>
      <c r="F20" s="80">
        <f t="shared" si="2"/>
        <v>0.4</v>
      </c>
      <c r="G20" s="80">
        <f t="shared" si="3"/>
        <v>0.4</v>
      </c>
    </row>
    <row r="21" spans="1:7" ht="31.5" outlineLevel="1">
      <c r="A21" s="38" t="s">
        <v>57</v>
      </c>
      <c r="B21" s="43" t="s">
        <v>18</v>
      </c>
      <c r="C21" s="70">
        <v>730.1</v>
      </c>
      <c r="D21" s="70">
        <v>730.1</v>
      </c>
      <c r="E21" s="40">
        <v>307.8</v>
      </c>
      <c r="F21" s="80">
        <f t="shared" si="2"/>
        <v>0.42158608409806875</v>
      </c>
      <c r="G21" s="80">
        <f t="shared" si="3"/>
        <v>0.42158608409806875</v>
      </c>
    </row>
    <row r="22" spans="1:7" ht="15.75" outlineLevel="1">
      <c r="A22" s="38" t="s">
        <v>19</v>
      </c>
      <c r="B22" s="43" t="s">
        <v>20</v>
      </c>
      <c r="C22" s="70">
        <v>217.4</v>
      </c>
      <c r="D22" s="70">
        <v>217.4</v>
      </c>
      <c r="E22" s="40">
        <v>44.8</v>
      </c>
      <c r="F22" s="80">
        <f t="shared" si="2"/>
        <v>0.2060717571297148</v>
      </c>
      <c r="G22" s="80">
        <f t="shared" si="3"/>
        <v>0.2060717571297148</v>
      </c>
    </row>
    <row r="23" spans="1:7" ht="15.75" outlineLevel="1">
      <c r="A23" s="38" t="s">
        <v>81</v>
      </c>
      <c r="B23" s="43" t="s">
        <v>83</v>
      </c>
      <c r="C23" s="70"/>
      <c r="D23" s="70"/>
      <c r="E23" s="40"/>
      <c r="F23" s="80"/>
      <c r="G23" s="80"/>
    </row>
    <row r="24" spans="1:7" ht="30.75" customHeight="1" outlineLevel="1">
      <c r="A24" s="38" t="s">
        <v>78</v>
      </c>
      <c r="B24" s="43" t="s">
        <v>77</v>
      </c>
      <c r="C24" s="70">
        <v>3399.3</v>
      </c>
      <c r="D24" s="70">
        <v>3399.3</v>
      </c>
      <c r="E24" s="70">
        <v>758.5</v>
      </c>
      <c r="F24" s="80">
        <f>E24/C24</f>
        <v>0.22313417468302296</v>
      </c>
      <c r="G24" s="80">
        <f>E24/D24</f>
        <v>0.22313417468302296</v>
      </c>
    </row>
    <row r="25" spans="1:7" ht="15.75" outlineLevel="1">
      <c r="A25" s="38" t="s">
        <v>67</v>
      </c>
      <c r="B25" s="43" t="s">
        <v>63</v>
      </c>
      <c r="C25" s="70">
        <v>100</v>
      </c>
      <c r="D25" s="70">
        <v>100</v>
      </c>
      <c r="E25" s="40">
        <v>465.2</v>
      </c>
      <c r="F25" s="69" t="s">
        <v>14</v>
      </c>
      <c r="G25" s="69" t="s">
        <v>14</v>
      </c>
    </row>
    <row r="26" spans="1:7" ht="15.75" outlineLevel="1">
      <c r="A26" s="38" t="s">
        <v>66</v>
      </c>
      <c r="B26" s="43" t="s">
        <v>21</v>
      </c>
      <c r="C26" s="70">
        <v>700</v>
      </c>
      <c r="D26" s="70">
        <v>700</v>
      </c>
      <c r="E26" s="40">
        <v>318.8</v>
      </c>
      <c r="F26" s="80">
        <f>E26/C26</f>
        <v>0.45542857142857146</v>
      </c>
      <c r="G26" s="80">
        <f aca="true" t="shared" si="4" ref="G26:G36">E26/D26</f>
        <v>0.45542857142857146</v>
      </c>
    </row>
    <row r="27" spans="1:7" ht="15.75" outlineLevel="1">
      <c r="A27" s="38" t="s">
        <v>22</v>
      </c>
      <c r="B27" s="43" t="s">
        <v>23</v>
      </c>
      <c r="C27" s="70">
        <v>429.9</v>
      </c>
      <c r="D27" s="70">
        <v>429.9</v>
      </c>
      <c r="E27" s="40">
        <v>266.8</v>
      </c>
      <c r="F27" s="80">
        <f>E27/C27</f>
        <v>0.6206094440567574</v>
      </c>
      <c r="G27" s="80">
        <f t="shared" si="4"/>
        <v>0.6206094440567574</v>
      </c>
    </row>
    <row r="28" spans="1:249" s="46" customFormat="1" ht="15.75" outlineLevel="1">
      <c r="A28" s="38" t="s">
        <v>24</v>
      </c>
      <c r="B28" s="43" t="s">
        <v>25</v>
      </c>
      <c r="C28" s="70"/>
      <c r="D28" s="70">
        <v>1005.2</v>
      </c>
      <c r="E28" s="40"/>
      <c r="F28" s="80"/>
      <c r="G28" s="80">
        <f t="shared" si="4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7" s="46" customFormat="1" ht="15.75">
      <c r="A29" s="102" t="s">
        <v>26</v>
      </c>
      <c r="B29" s="102"/>
      <c r="C29" s="48">
        <f>SUM(C17:C28)</f>
        <v>17399</v>
      </c>
      <c r="D29" s="48">
        <f>SUM(D17:D28)</f>
        <v>18404.2</v>
      </c>
      <c r="E29" s="48">
        <f>SUM(E17:E28)</f>
        <v>5236.200000000001</v>
      </c>
      <c r="F29" s="41">
        <f aca="true" t="shared" si="5" ref="F29:F35">E29/C29</f>
        <v>0.3009483303638141</v>
      </c>
      <c r="G29" s="41">
        <f t="shared" si="4"/>
        <v>0.28451114419534673</v>
      </c>
    </row>
    <row r="30" spans="1:7" s="46" customFormat="1" ht="27" customHeight="1" outlineLevel="1">
      <c r="A30" s="100" t="s">
        <v>27</v>
      </c>
      <c r="B30" s="100"/>
      <c r="C30" s="48">
        <f>C16+C29</f>
        <v>234559.09999999995</v>
      </c>
      <c r="D30" s="48">
        <f>D16+D29</f>
        <v>235564.29999999996</v>
      </c>
      <c r="E30" s="48">
        <f>E16+E29</f>
        <v>84495.09999999999</v>
      </c>
      <c r="F30" s="41">
        <f t="shared" si="5"/>
        <v>0.36022946882043805</v>
      </c>
      <c r="G30" s="41">
        <f t="shared" si="4"/>
        <v>0.35869229760197113</v>
      </c>
    </row>
    <row r="31" spans="1:249" ht="31.5">
      <c r="A31" s="47" t="s">
        <v>28</v>
      </c>
      <c r="B31" s="1" t="s">
        <v>29</v>
      </c>
      <c r="C31" s="48">
        <f>C32+C37+C38+C39</f>
        <v>499495.80000000005</v>
      </c>
      <c r="D31" s="48">
        <f>D32+D37+D38+D39</f>
        <v>517020.2</v>
      </c>
      <c r="E31" s="48">
        <f>E32+E37+E38+E39</f>
        <v>217826.30000000002</v>
      </c>
      <c r="F31" s="42">
        <f t="shared" si="5"/>
        <v>0.43609235553131775</v>
      </c>
      <c r="G31" s="42">
        <f t="shared" si="4"/>
        <v>0.4213110048698291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63">
      <c r="A32" s="47" t="s">
        <v>30</v>
      </c>
      <c r="B32" s="1" t="s">
        <v>31</v>
      </c>
      <c r="C32" s="48">
        <f>C33+C34+C35+C36</f>
        <v>499495.80000000005</v>
      </c>
      <c r="D32" s="48">
        <f>D33+D34+D35+D36</f>
        <v>517485.9</v>
      </c>
      <c r="E32" s="48">
        <f>E33+E34+E35+E36</f>
        <v>218288.80000000002</v>
      </c>
      <c r="F32" s="42">
        <f t="shared" si="5"/>
        <v>0.4370182892428725</v>
      </c>
      <c r="G32" s="42">
        <f t="shared" si="4"/>
        <v>0.421825599499426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47.25">
      <c r="A33" s="47" t="s">
        <v>98</v>
      </c>
      <c r="B33" s="47" t="s">
        <v>32</v>
      </c>
      <c r="C33" s="48">
        <v>167724</v>
      </c>
      <c r="D33" s="48">
        <v>167724</v>
      </c>
      <c r="E33" s="48">
        <v>92946.9</v>
      </c>
      <c r="F33" s="42">
        <f t="shared" si="5"/>
        <v>0.5541657723402733</v>
      </c>
      <c r="G33" s="42">
        <f t="shared" si="4"/>
        <v>0.5541657723402733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99</v>
      </c>
      <c r="B34" s="47" t="s">
        <v>33</v>
      </c>
      <c r="C34" s="48">
        <v>91329.8</v>
      </c>
      <c r="D34" s="48">
        <v>106993.7</v>
      </c>
      <c r="E34" s="48">
        <v>20153.7</v>
      </c>
      <c r="F34" s="41">
        <f t="shared" si="5"/>
        <v>0.22066948575382844</v>
      </c>
      <c r="G34" s="41">
        <f t="shared" si="4"/>
        <v>0.18836342700551528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63">
      <c r="A35" s="47" t="s">
        <v>100</v>
      </c>
      <c r="B35" s="47" t="s">
        <v>34</v>
      </c>
      <c r="C35" s="48">
        <v>240017.1</v>
      </c>
      <c r="D35" s="48">
        <v>237562.3</v>
      </c>
      <c r="E35" s="48">
        <v>102146.1</v>
      </c>
      <c r="F35" s="42">
        <f t="shared" si="5"/>
        <v>0.425578427537038</v>
      </c>
      <c r="G35" s="41">
        <f t="shared" si="4"/>
        <v>0.42997605259757127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31.5">
      <c r="A36" s="47" t="s">
        <v>101</v>
      </c>
      <c r="B36" s="47" t="s">
        <v>56</v>
      </c>
      <c r="C36" s="48">
        <v>424.9</v>
      </c>
      <c r="D36" s="48">
        <v>5205.9</v>
      </c>
      <c r="E36" s="48">
        <v>3042.1</v>
      </c>
      <c r="F36" s="42" t="s">
        <v>14</v>
      </c>
      <c r="G36" s="41">
        <f t="shared" si="4"/>
        <v>0.5843562112218829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47.25">
      <c r="A37" s="47" t="s">
        <v>106</v>
      </c>
      <c r="B37" s="49" t="s">
        <v>107</v>
      </c>
      <c r="C37" s="78"/>
      <c r="D37" s="78"/>
      <c r="E37" s="79"/>
      <c r="F37" s="80"/>
      <c r="G37" s="80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31.5">
      <c r="A38" s="47" t="s">
        <v>119</v>
      </c>
      <c r="B38" s="49" t="s">
        <v>112</v>
      </c>
      <c r="C38" s="78"/>
      <c r="D38" s="78"/>
      <c r="E38" s="79">
        <v>63.1</v>
      </c>
      <c r="F38" s="80"/>
      <c r="G38" s="80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47.25">
      <c r="A39" s="47" t="s">
        <v>102</v>
      </c>
      <c r="B39" s="49" t="s">
        <v>59</v>
      </c>
      <c r="C39" s="48"/>
      <c r="D39" s="48">
        <v>-465.7</v>
      </c>
      <c r="E39" s="48">
        <v>-525.6</v>
      </c>
      <c r="F39" s="80"/>
      <c r="G39" s="41">
        <f>E39/D39</f>
        <v>1.1286235774103501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  <row r="40" spans="1:249" ht="15.75">
      <c r="A40" s="99" t="s">
        <v>35</v>
      </c>
      <c r="B40" s="99"/>
      <c r="C40" s="48">
        <f>C30+C31</f>
        <v>734054.9</v>
      </c>
      <c r="D40" s="48">
        <f>D30+D31</f>
        <v>752584.5</v>
      </c>
      <c r="E40" s="48">
        <f>E30+E31</f>
        <v>302321.4</v>
      </c>
      <c r="F40" s="41">
        <f>E40/C40</f>
        <v>0.4118512116736773</v>
      </c>
      <c r="G40" s="41">
        <f>E40/D40</f>
        <v>0.401710904224044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</row>
  </sheetData>
  <sheetProtection/>
  <mergeCells count="7">
    <mergeCell ref="A40:B40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B1">
      <selection activeCell="F39" sqref="F39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120</v>
      </c>
      <c r="B3" s="110"/>
      <c r="C3" s="110"/>
      <c r="D3" s="110"/>
      <c r="E3" s="110"/>
    </row>
    <row r="4" spans="1:7" s="44" customFormat="1" ht="108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121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0">
        <v>156619.3</v>
      </c>
      <c r="D5" s="70">
        <v>156619.3</v>
      </c>
      <c r="E5" s="70">
        <v>57103.5</v>
      </c>
      <c r="F5" s="69">
        <f>E5/C5</f>
        <v>0.3646006590503214</v>
      </c>
      <c r="G5" s="69">
        <f>E5/D5</f>
        <v>0.3646006590503214</v>
      </c>
    </row>
    <row r="6" spans="1:249" s="52" customFormat="1" ht="15.75" outlineLevel="1">
      <c r="A6" s="38" t="s">
        <v>6</v>
      </c>
      <c r="B6" s="43" t="s">
        <v>7</v>
      </c>
      <c r="C6" s="70"/>
      <c r="D6" s="70"/>
      <c r="E6" s="70">
        <v>-20.9</v>
      </c>
      <c r="F6" s="69"/>
      <c r="G6" s="69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s="52" customFormat="1" ht="15.75" outlineLevel="1">
      <c r="A7" s="38" t="s">
        <v>97</v>
      </c>
      <c r="B7" s="43" t="s">
        <v>103</v>
      </c>
      <c r="C7" s="70">
        <v>9576.5</v>
      </c>
      <c r="D7" s="70">
        <v>9576.5</v>
      </c>
      <c r="E7" s="70">
        <v>5386.2</v>
      </c>
      <c r="F7" s="69">
        <f>E7/C7</f>
        <v>0.5624393045475904</v>
      </c>
      <c r="G7" s="69">
        <f>E7/D7</f>
        <v>0.5624393045475904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7" s="52" customFormat="1" ht="15.75" outlineLevel="1">
      <c r="A8" s="38" t="s">
        <v>8</v>
      </c>
      <c r="B8" s="39" t="s">
        <v>9</v>
      </c>
      <c r="C8" s="40">
        <v>17</v>
      </c>
      <c r="D8" s="40">
        <v>17</v>
      </c>
      <c r="E8" s="40">
        <v>33.6</v>
      </c>
      <c r="F8" s="69">
        <f>E8/C8</f>
        <v>1.9764705882352942</v>
      </c>
      <c r="G8" s="69">
        <f>E8/D8</f>
        <v>1.9764705882352942</v>
      </c>
    </row>
    <row r="9" spans="1:7" s="44" customFormat="1" ht="31.5" outlineLevel="1">
      <c r="A9" s="38" t="s">
        <v>91</v>
      </c>
      <c r="B9" s="43" t="s">
        <v>92</v>
      </c>
      <c r="C9" s="70">
        <v>1792.7</v>
      </c>
      <c r="D9" s="70">
        <v>1792.7</v>
      </c>
      <c r="E9" s="40">
        <v>783.1</v>
      </c>
      <c r="F9" s="69">
        <f>E9/C9</f>
        <v>0.43682713225860437</v>
      </c>
      <c r="G9" s="69">
        <f>E9/D9</f>
        <v>0.43682713225860437</v>
      </c>
    </row>
    <row r="10" spans="1:249" s="52" customFormat="1" ht="15.75" outlineLevel="1">
      <c r="A10" s="38" t="s">
        <v>12</v>
      </c>
      <c r="B10" s="43" t="s">
        <v>13</v>
      </c>
      <c r="C10" s="70">
        <v>1494.8</v>
      </c>
      <c r="D10" s="70">
        <v>1494.8</v>
      </c>
      <c r="E10" s="70">
        <v>573.9</v>
      </c>
      <c r="F10" s="69">
        <f>E10/C10</f>
        <v>0.3839309606636339</v>
      </c>
      <c r="G10" s="69">
        <f>E10/D10</f>
        <v>0.3839309606636339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7" s="52" customFormat="1" ht="15.75" outlineLevel="1">
      <c r="A11" s="38" t="s">
        <v>89</v>
      </c>
      <c r="B11" s="39" t="s">
        <v>90</v>
      </c>
      <c r="C11" s="40"/>
      <c r="D11" s="40"/>
      <c r="E11" s="40"/>
      <c r="F11" s="69"/>
      <c r="G11" s="69"/>
    </row>
    <row r="12" spans="1:7" s="53" customFormat="1" ht="15.75" outlineLevel="1">
      <c r="A12" s="106" t="s">
        <v>15</v>
      </c>
      <c r="B12" s="107"/>
      <c r="C12" s="48">
        <f>SUM(C5:C11)</f>
        <v>169500.3</v>
      </c>
      <c r="D12" s="48">
        <f>SUM(D5:D11)</f>
        <v>169500.3</v>
      </c>
      <c r="E12" s="48">
        <f>SUM(E5:E11)</f>
        <v>63859.399999999994</v>
      </c>
      <c r="F12" s="42">
        <f aca="true" t="shared" si="0" ref="F12:F18">E12/C12</f>
        <v>0.3767509556030284</v>
      </c>
      <c r="G12" s="42">
        <f aca="true" t="shared" si="1" ref="G12:G18">E12/D12</f>
        <v>0.3767509556030284</v>
      </c>
    </row>
    <row r="13" spans="1:7" s="44" customFormat="1" ht="15.75" outlineLevel="1">
      <c r="A13" s="38" t="s">
        <v>64</v>
      </c>
      <c r="B13" s="39" t="s">
        <v>16</v>
      </c>
      <c r="C13" s="70">
        <v>3503</v>
      </c>
      <c r="D13" s="70">
        <v>3503</v>
      </c>
      <c r="E13" s="70">
        <v>1629</v>
      </c>
      <c r="F13" s="69">
        <f t="shared" si="0"/>
        <v>0.46502997430773624</v>
      </c>
      <c r="G13" s="69">
        <f t="shared" si="1"/>
        <v>0.46502997430773624</v>
      </c>
    </row>
    <row r="14" spans="1:7" s="44" customFormat="1" ht="15.75" outlineLevel="1">
      <c r="A14" s="38" t="s">
        <v>71</v>
      </c>
      <c r="B14" s="39" t="s">
        <v>16</v>
      </c>
      <c r="C14" s="70">
        <v>4247.2</v>
      </c>
      <c r="D14" s="70">
        <v>4247.2</v>
      </c>
      <c r="E14" s="40">
        <v>211.2</v>
      </c>
      <c r="F14" s="69">
        <f t="shared" si="0"/>
        <v>0.04972687888491241</v>
      </c>
      <c r="G14" s="69">
        <f t="shared" si="1"/>
        <v>0.04972687888491241</v>
      </c>
    </row>
    <row r="15" spans="1:7" s="44" customFormat="1" ht="15.75" outlineLevel="1">
      <c r="A15" s="38" t="s">
        <v>58</v>
      </c>
      <c r="B15" s="43" t="s">
        <v>17</v>
      </c>
      <c r="C15" s="70">
        <v>1519.9</v>
      </c>
      <c r="D15" s="70">
        <v>1519.9</v>
      </c>
      <c r="E15" s="40">
        <v>325.9</v>
      </c>
      <c r="F15" s="69">
        <f t="shared" si="0"/>
        <v>0.21442200144746362</v>
      </c>
      <c r="G15" s="69">
        <f t="shared" si="1"/>
        <v>0.21442200144746362</v>
      </c>
    </row>
    <row r="16" spans="1:7" s="44" customFormat="1" ht="31.5" outlineLevel="1">
      <c r="A16" s="38" t="s">
        <v>110</v>
      </c>
      <c r="B16" s="43" t="s">
        <v>111</v>
      </c>
      <c r="C16" s="70">
        <v>1</v>
      </c>
      <c r="D16" s="70">
        <v>1</v>
      </c>
      <c r="E16" s="40">
        <v>0.4</v>
      </c>
      <c r="F16" s="69">
        <f t="shared" si="0"/>
        <v>0.4</v>
      </c>
      <c r="G16" s="69">
        <f t="shared" si="1"/>
        <v>0.4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70">
        <v>178</v>
      </c>
      <c r="F17" s="69">
        <f t="shared" si="0"/>
        <v>0.356</v>
      </c>
      <c r="G17" s="69">
        <f t="shared" si="1"/>
        <v>0.356</v>
      </c>
    </row>
    <row r="18" spans="1:7" s="44" customFormat="1" ht="15.75" outlineLevel="1">
      <c r="A18" s="38" t="s">
        <v>19</v>
      </c>
      <c r="B18" s="43" t="s">
        <v>20</v>
      </c>
      <c r="C18" s="70">
        <v>217.4</v>
      </c>
      <c r="D18" s="70">
        <v>217.4</v>
      </c>
      <c r="E18" s="40">
        <v>44.8</v>
      </c>
      <c r="F18" s="69">
        <f t="shared" si="0"/>
        <v>0.2060717571297148</v>
      </c>
      <c r="G18" s="69">
        <f t="shared" si="1"/>
        <v>0.2060717571297148</v>
      </c>
    </row>
    <row r="19" spans="1:7" s="44" customFormat="1" ht="15.75" outlineLevel="1">
      <c r="A19" s="38" t="s">
        <v>82</v>
      </c>
      <c r="B19" s="43" t="s">
        <v>83</v>
      </c>
      <c r="C19" s="70"/>
      <c r="D19" s="70"/>
      <c r="E19" s="70"/>
      <c r="F19" s="69"/>
      <c r="G19" s="69"/>
    </row>
    <row r="20" spans="1:7" s="44" customFormat="1" ht="30.75" customHeight="1" outlineLevel="1">
      <c r="A20" s="38" t="s">
        <v>78</v>
      </c>
      <c r="B20" s="43" t="s">
        <v>77</v>
      </c>
      <c r="C20" s="70">
        <v>3399.3</v>
      </c>
      <c r="D20" s="70">
        <v>3399.3</v>
      </c>
      <c r="E20" s="70">
        <v>758.5</v>
      </c>
      <c r="F20" s="69">
        <f>E20/C20</f>
        <v>0.22313417468302296</v>
      </c>
      <c r="G20" s="69">
        <f>E20/D20</f>
        <v>0.22313417468302296</v>
      </c>
    </row>
    <row r="21" spans="1:7" s="44" customFormat="1" ht="15.75" outlineLevel="1">
      <c r="A21" s="38" t="s">
        <v>67</v>
      </c>
      <c r="B21" s="43" t="s">
        <v>63</v>
      </c>
      <c r="C21" s="40">
        <v>100</v>
      </c>
      <c r="D21" s="40">
        <v>100</v>
      </c>
      <c r="E21" s="70">
        <v>465.2</v>
      </c>
      <c r="F21" s="69" t="s">
        <v>14</v>
      </c>
      <c r="G21" s="69" t="s">
        <v>14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450</v>
      </c>
      <c r="E22" s="70">
        <v>196.2</v>
      </c>
      <c r="F22" s="69">
        <f>E22/C22</f>
        <v>0.436</v>
      </c>
      <c r="G22" s="69">
        <f>E22/D22</f>
        <v>0.436</v>
      </c>
    </row>
    <row r="23" spans="1:7" s="44" customFormat="1" ht="15.75" outlineLevel="1">
      <c r="A23" s="38" t="s">
        <v>22</v>
      </c>
      <c r="B23" s="43" t="s">
        <v>23</v>
      </c>
      <c r="C23" s="70">
        <v>429.9</v>
      </c>
      <c r="D23" s="70">
        <v>429.9</v>
      </c>
      <c r="E23" s="40">
        <v>266.8</v>
      </c>
      <c r="F23" s="69">
        <f>E23/C23</f>
        <v>0.6206094440567574</v>
      </c>
      <c r="G23" s="69">
        <f>E23/D23</f>
        <v>0.6206094440567574</v>
      </c>
    </row>
    <row r="24" spans="1:249" s="54" customFormat="1" ht="15.75" outlineLevel="1">
      <c r="A24" s="38" t="s">
        <v>24</v>
      </c>
      <c r="B24" s="43" t="s">
        <v>25</v>
      </c>
      <c r="C24" s="40"/>
      <c r="D24" s="40"/>
      <c r="E24" s="70"/>
      <c r="F24" s="69"/>
      <c r="G24" s="69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s="32" customFormat="1" ht="24.75" customHeight="1">
      <c r="A25" s="108" t="s">
        <v>26</v>
      </c>
      <c r="B25" s="109"/>
      <c r="C25" s="48">
        <f>SUM(C13:C24)</f>
        <v>14367.699999999999</v>
      </c>
      <c r="D25" s="48">
        <f>SUM(D13:D24)</f>
        <v>14367.699999999999</v>
      </c>
      <c r="E25" s="48">
        <f>SUM(E13:E24)</f>
        <v>4076</v>
      </c>
      <c r="F25" s="42">
        <f aca="true" t="shared" si="2" ref="F25:F31">E25/C25</f>
        <v>0.28369189223048924</v>
      </c>
      <c r="G25" s="42">
        <f aca="true" t="shared" si="3" ref="G25:G32">E25/D25</f>
        <v>0.28369189223048924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</row>
    <row r="26" spans="1:249" s="46" customFormat="1" ht="15.75" outlineLevel="1">
      <c r="A26" s="104" t="s">
        <v>27</v>
      </c>
      <c r="B26" s="105"/>
      <c r="C26" s="48">
        <f>C12+C25</f>
        <v>183868</v>
      </c>
      <c r="D26" s="48">
        <f>D12+D25</f>
        <v>183868</v>
      </c>
      <c r="E26" s="48">
        <f>E12+E25</f>
        <v>67935.4</v>
      </c>
      <c r="F26" s="42">
        <f t="shared" si="2"/>
        <v>0.3694791915939696</v>
      </c>
      <c r="G26" s="42">
        <f t="shared" si="3"/>
        <v>0.3694791915939696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</row>
    <row r="27" spans="1:7" s="46" customFormat="1" ht="30.75" customHeight="1" outlineLevel="1">
      <c r="A27" s="47" t="s">
        <v>28</v>
      </c>
      <c r="B27" s="1" t="s">
        <v>29</v>
      </c>
      <c r="C27" s="48">
        <f>C28+C33+C34</f>
        <v>500035.80000000005</v>
      </c>
      <c r="D27" s="48">
        <f>D28+D33+D34</f>
        <v>508221.4</v>
      </c>
      <c r="E27" s="48">
        <f>E28+E33+E34</f>
        <v>217886.30000000002</v>
      </c>
      <c r="F27" s="42">
        <f t="shared" si="2"/>
        <v>0.4357414009156944</v>
      </c>
      <c r="G27" s="42">
        <f t="shared" si="3"/>
        <v>0.4287231903261059</v>
      </c>
    </row>
    <row r="28" spans="1:7" s="46" customFormat="1" ht="57.75" customHeight="1" outlineLevel="1">
      <c r="A28" s="47" t="s">
        <v>30</v>
      </c>
      <c r="B28" s="1" t="s">
        <v>31</v>
      </c>
      <c r="C28" s="48">
        <f>C29+C30+C31+C32</f>
        <v>500035.80000000005</v>
      </c>
      <c r="D28" s="48">
        <f>D29+D30+D31+D32</f>
        <v>508687.10000000003</v>
      </c>
      <c r="E28" s="48">
        <f>E29+E30+E31+E32</f>
        <v>218348.80000000002</v>
      </c>
      <c r="F28" s="42">
        <f t="shared" si="2"/>
        <v>0.43666633469043614</v>
      </c>
      <c r="G28" s="42">
        <f t="shared" si="3"/>
        <v>0.42923990012720986</v>
      </c>
    </row>
    <row r="29" spans="1:249" ht="47.25">
      <c r="A29" s="47" t="s">
        <v>98</v>
      </c>
      <c r="B29" s="47" t="s">
        <v>32</v>
      </c>
      <c r="C29" s="48">
        <v>167724</v>
      </c>
      <c r="D29" s="48">
        <v>167724</v>
      </c>
      <c r="E29" s="48">
        <v>92946.9</v>
      </c>
      <c r="F29" s="42">
        <f t="shared" si="2"/>
        <v>0.5541657723402733</v>
      </c>
      <c r="G29" s="42">
        <f t="shared" si="3"/>
        <v>0.5541657723402733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63">
      <c r="A30" s="47" t="s">
        <v>99</v>
      </c>
      <c r="B30" s="47" t="s">
        <v>33</v>
      </c>
      <c r="C30" s="48">
        <v>91329.8</v>
      </c>
      <c r="D30" s="48">
        <v>97654.9</v>
      </c>
      <c r="E30" s="48">
        <v>20153.7</v>
      </c>
      <c r="F30" s="42">
        <f t="shared" si="2"/>
        <v>0.22066948575382844</v>
      </c>
      <c r="G30" s="42">
        <f t="shared" si="3"/>
        <v>0.20637674095206693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47.25">
      <c r="A31" s="47" t="s">
        <v>100</v>
      </c>
      <c r="B31" s="47" t="s">
        <v>34</v>
      </c>
      <c r="C31" s="48">
        <v>240017.1</v>
      </c>
      <c r="D31" s="48">
        <v>237562.3</v>
      </c>
      <c r="E31" s="48">
        <v>102146.1</v>
      </c>
      <c r="F31" s="42">
        <f t="shared" si="2"/>
        <v>0.425578427537038</v>
      </c>
      <c r="G31" s="42">
        <f t="shared" si="3"/>
        <v>0.42997605259757127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101</v>
      </c>
      <c r="B32" s="47" t="s">
        <v>56</v>
      </c>
      <c r="C32" s="48">
        <v>964.9</v>
      </c>
      <c r="D32" s="48">
        <v>5745.9</v>
      </c>
      <c r="E32" s="48">
        <v>3102.1</v>
      </c>
      <c r="F32" s="42" t="s">
        <v>14</v>
      </c>
      <c r="G32" s="41">
        <f t="shared" si="3"/>
        <v>0.5398806105222854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31.5">
      <c r="A33" s="47" t="s">
        <v>119</v>
      </c>
      <c r="B33" s="49" t="s">
        <v>59</v>
      </c>
      <c r="C33" s="78"/>
      <c r="D33" s="78"/>
      <c r="E33" s="79">
        <v>63.1</v>
      </c>
      <c r="F33" s="80"/>
      <c r="G33" s="80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102</v>
      </c>
      <c r="B34" s="49" t="s">
        <v>59</v>
      </c>
      <c r="C34" s="48"/>
      <c r="D34" s="48">
        <v>-465.7</v>
      </c>
      <c r="E34" s="48">
        <v>-525.6</v>
      </c>
      <c r="F34" s="80"/>
      <c r="G34" s="41">
        <f>E34/D34</f>
        <v>1.1286235774103501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9" t="s">
        <v>35</v>
      </c>
      <c r="B35" s="99"/>
      <c r="C35" s="98">
        <f>C26+C27</f>
        <v>683903.8</v>
      </c>
      <c r="D35" s="98">
        <f>D26+D27</f>
        <v>692089.4</v>
      </c>
      <c r="E35" s="98">
        <f>E26+E27</f>
        <v>285821.7</v>
      </c>
      <c r="F35" s="41">
        <f>E35/C35</f>
        <v>0.4179267610444627</v>
      </c>
      <c r="G35" s="41">
        <f>E35/D35</f>
        <v>0.41298378504279937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8"/>
  <sheetViews>
    <sheetView zoomScalePageLayoutView="0" workbookViewId="0" topLeftCell="A1">
      <selection activeCell="K131" sqref="K131:K134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8" t="s">
        <v>37</v>
      </c>
      <c r="B1" s="128"/>
      <c r="C1" s="128"/>
      <c r="D1" s="128"/>
      <c r="E1" s="128"/>
      <c r="F1" s="128"/>
      <c r="G1" s="33"/>
    </row>
    <row r="2" spans="1:7" ht="18.75" customHeight="1">
      <c r="A2" s="129" t="s">
        <v>122</v>
      </c>
      <c r="B2" s="129"/>
      <c r="C2" s="129"/>
      <c r="D2" s="129"/>
      <c r="E2" s="129"/>
      <c r="F2" s="129"/>
      <c r="G2" s="34"/>
    </row>
    <row r="3" spans="1:11" ht="13.5" customHeight="1">
      <c r="A3" s="124" t="s">
        <v>2</v>
      </c>
      <c r="B3" s="124" t="s">
        <v>3</v>
      </c>
      <c r="C3" s="126" t="s">
        <v>113</v>
      </c>
      <c r="D3" s="119" t="s">
        <v>114</v>
      </c>
      <c r="E3" s="121" t="s">
        <v>121</v>
      </c>
      <c r="F3" s="71" t="s">
        <v>72</v>
      </c>
      <c r="G3" s="56" t="s">
        <v>38</v>
      </c>
      <c r="H3" s="56" t="s">
        <v>38</v>
      </c>
      <c r="I3" s="56" t="s">
        <v>38</v>
      </c>
      <c r="J3" s="119" t="s">
        <v>104</v>
      </c>
      <c r="K3" s="119" t="s">
        <v>62</v>
      </c>
    </row>
    <row r="4" spans="1:11" ht="51" customHeight="1">
      <c r="A4" s="125"/>
      <c r="B4" s="125"/>
      <c r="C4" s="127"/>
      <c r="D4" s="123"/>
      <c r="E4" s="122"/>
      <c r="F4" s="82" t="s">
        <v>73</v>
      </c>
      <c r="G4" s="58" t="s">
        <v>65</v>
      </c>
      <c r="H4" s="59" t="s">
        <v>39</v>
      </c>
      <c r="I4" s="59" t="s">
        <v>40</v>
      </c>
      <c r="J4" s="120"/>
      <c r="K4" s="120"/>
    </row>
    <row r="5" spans="1:11" ht="12.75" customHeight="1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17393</v>
      </c>
      <c r="E5" s="4">
        <f>E6+E7+E8+E9+E10+E11+E12+E13+E14</f>
        <v>6333.900000000001</v>
      </c>
      <c r="F5" s="4">
        <f>F6+F7+F8+F9+F10+F11+F12+F13+F14</f>
        <v>0</v>
      </c>
      <c r="G5" s="5">
        <f>E5/C5</f>
        <v>0.3641637440349566</v>
      </c>
      <c r="H5" s="16" t="e">
        <f>E5/#REF!</f>
        <v>#REF!</v>
      </c>
      <c r="I5" s="16" t="e">
        <f>E5/#REF!</f>
        <v>#REF!</v>
      </c>
      <c r="J5" s="16">
        <f>E5/C5</f>
        <v>0.3641637440349566</v>
      </c>
      <c r="K5" s="15">
        <f>E5/D5</f>
        <v>0.3641637440349566</v>
      </c>
    </row>
    <row r="6" spans="1:11" ht="12.75">
      <c r="A6" s="60" t="s">
        <v>41</v>
      </c>
      <c r="B6" s="57"/>
      <c r="C6" s="65">
        <v>587.7</v>
      </c>
      <c r="D6" s="65">
        <v>587.7</v>
      </c>
      <c r="E6" s="91">
        <v>218.6</v>
      </c>
      <c r="F6" s="62"/>
      <c r="G6" s="94"/>
      <c r="H6" s="95"/>
      <c r="I6" s="95"/>
      <c r="J6" s="64">
        <v>0</v>
      </c>
      <c r="K6" s="64">
        <v>0</v>
      </c>
    </row>
    <row r="7" spans="1:11" ht="12.75">
      <c r="A7" s="60" t="s">
        <v>42</v>
      </c>
      <c r="B7" s="57"/>
      <c r="C7" s="65">
        <v>160.9</v>
      </c>
      <c r="D7" s="65">
        <v>160.9</v>
      </c>
      <c r="E7" s="91">
        <v>70.1</v>
      </c>
      <c r="F7" s="62"/>
      <c r="G7" s="94"/>
      <c r="H7" s="95"/>
      <c r="I7" s="95"/>
      <c r="J7" s="64">
        <v>0</v>
      </c>
      <c r="K7" s="64">
        <v>0</v>
      </c>
    </row>
    <row r="8" spans="1:11" ht="12.75">
      <c r="A8" s="60" t="s">
        <v>43</v>
      </c>
      <c r="B8" s="57"/>
      <c r="C8" s="65">
        <v>513.4</v>
      </c>
      <c r="D8" s="65">
        <v>513.4</v>
      </c>
      <c r="E8" s="91">
        <v>160.1</v>
      </c>
      <c r="F8" s="65"/>
      <c r="G8" s="94"/>
      <c r="H8" s="95"/>
      <c r="I8" s="95"/>
      <c r="J8" s="64">
        <f aca="true" t="shared" si="0" ref="J8:J25">E8/C8</f>
        <v>0.3118426178418387</v>
      </c>
      <c r="K8" s="64">
        <f aca="true" t="shared" si="1" ref="K8:K25">E8/D8</f>
        <v>0.3118426178418387</v>
      </c>
    </row>
    <row r="9" spans="1:11" ht="12.75">
      <c r="A9" s="60" t="s">
        <v>44</v>
      </c>
      <c r="B9" s="57"/>
      <c r="C9" s="65">
        <v>446.6</v>
      </c>
      <c r="D9" s="65">
        <v>446.6</v>
      </c>
      <c r="E9" s="91">
        <v>166.7</v>
      </c>
      <c r="F9" s="62"/>
      <c r="G9" s="94"/>
      <c r="H9" s="95"/>
      <c r="I9" s="95"/>
      <c r="J9" s="64">
        <f t="shared" si="0"/>
        <v>0.3732646663681146</v>
      </c>
      <c r="K9" s="64">
        <f t="shared" si="1"/>
        <v>0.3732646663681146</v>
      </c>
    </row>
    <row r="10" spans="1:11" ht="12.75">
      <c r="A10" s="60" t="s">
        <v>45</v>
      </c>
      <c r="B10" s="57"/>
      <c r="C10" s="65">
        <v>32</v>
      </c>
      <c r="D10" s="65">
        <v>32</v>
      </c>
      <c r="E10" s="91">
        <v>14</v>
      </c>
      <c r="F10" s="62"/>
      <c r="G10" s="94"/>
      <c r="H10" s="95"/>
      <c r="I10" s="95"/>
      <c r="J10" s="64">
        <f t="shared" si="0"/>
        <v>0.4375</v>
      </c>
      <c r="K10" s="64">
        <f t="shared" si="1"/>
        <v>0.4375</v>
      </c>
    </row>
    <row r="11" spans="1:11" ht="12.75">
      <c r="A11" s="60" t="s">
        <v>46</v>
      </c>
      <c r="B11" s="57"/>
      <c r="C11" s="65">
        <v>1628.2</v>
      </c>
      <c r="D11" s="65">
        <v>1628.2</v>
      </c>
      <c r="E11" s="91">
        <v>704.7</v>
      </c>
      <c r="F11" s="62"/>
      <c r="G11" s="94"/>
      <c r="H11" s="95"/>
      <c r="I11" s="95"/>
      <c r="J11" s="64">
        <f t="shared" si="0"/>
        <v>0.43280923719444786</v>
      </c>
      <c r="K11" s="64">
        <f t="shared" si="1"/>
        <v>0.43280923719444786</v>
      </c>
    </row>
    <row r="12" spans="1:11" ht="12.75">
      <c r="A12" s="60" t="s">
        <v>47</v>
      </c>
      <c r="B12" s="57"/>
      <c r="C12" s="65">
        <v>135.4</v>
      </c>
      <c r="D12" s="65">
        <v>135.4</v>
      </c>
      <c r="E12" s="91">
        <v>88.3</v>
      </c>
      <c r="F12" s="62"/>
      <c r="G12" s="94"/>
      <c r="H12" s="95"/>
      <c r="I12" s="95"/>
      <c r="J12" s="64">
        <f t="shared" si="0"/>
        <v>0.6521418020679468</v>
      </c>
      <c r="K12" s="64">
        <f t="shared" si="1"/>
        <v>0.6521418020679468</v>
      </c>
    </row>
    <row r="13" spans="1:11" ht="12.75">
      <c r="A13" s="60" t="s">
        <v>48</v>
      </c>
      <c r="B13" s="57"/>
      <c r="C13" s="65">
        <v>183.4</v>
      </c>
      <c r="D13" s="65">
        <v>183.4</v>
      </c>
      <c r="E13" s="91">
        <v>41.8</v>
      </c>
      <c r="F13" s="62"/>
      <c r="G13" s="94"/>
      <c r="H13" s="95"/>
      <c r="I13" s="95"/>
      <c r="J13" s="64">
        <f t="shared" si="0"/>
        <v>0.22791712104689202</v>
      </c>
      <c r="K13" s="64">
        <f t="shared" si="1"/>
        <v>0.22791712104689202</v>
      </c>
    </row>
    <row r="14" spans="1:11" ht="12.75">
      <c r="A14" s="60" t="s">
        <v>49</v>
      </c>
      <c r="B14" s="57"/>
      <c r="C14" s="65">
        <v>13705.4</v>
      </c>
      <c r="D14" s="65">
        <v>13705.4</v>
      </c>
      <c r="E14" s="91">
        <v>4869.6</v>
      </c>
      <c r="F14" s="62"/>
      <c r="G14" s="94"/>
      <c r="H14" s="95"/>
      <c r="I14" s="95"/>
      <c r="J14" s="64">
        <f t="shared" si="0"/>
        <v>0.3553052081661243</v>
      </c>
      <c r="K14" s="64">
        <f t="shared" si="1"/>
        <v>0.3553052081661243</v>
      </c>
    </row>
    <row r="15" spans="1:12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11908.8</v>
      </c>
      <c r="E15" s="4">
        <f>E16+E17+E18+E19+E20+E21+E22+E23+E24</f>
        <v>5968.299999999999</v>
      </c>
      <c r="F15" s="12">
        <f>F16+F17+F18+F19+F20+F21+F22+F23+F24</f>
        <v>0</v>
      </c>
      <c r="G15" s="96">
        <f>E15/C15</f>
        <v>0.5011672040843745</v>
      </c>
      <c r="H15" s="96"/>
      <c r="I15" s="96"/>
      <c r="J15" s="15">
        <f t="shared" si="0"/>
        <v>0.5011672040843745</v>
      </c>
      <c r="K15" s="15">
        <f t="shared" si="1"/>
        <v>0.5011672040843745</v>
      </c>
      <c r="L15" s="92"/>
    </row>
    <row r="16" spans="1:11" ht="12.75">
      <c r="A16" s="60" t="s">
        <v>41</v>
      </c>
      <c r="B16" s="66"/>
      <c r="C16" s="67">
        <v>1263.1</v>
      </c>
      <c r="D16" s="67">
        <v>1263.1</v>
      </c>
      <c r="E16" s="87">
        <v>633</v>
      </c>
      <c r="F16" s="62"/>
      <c r="G16" s="94"/>
      <c r="H16" s="97"/>
      <c r="I16" s="94"/>
      <c r="J16" s="64">
        <f t="shared" si="0"/>
        <v>0.5011479692819255</v>
      </c>
      <c r="K16" s="64">
        <f t="shared" si="1"/>
        <v>0.5011479692819255</v>
      </c>
    </row>
    <row r="17" spans="1:11" ht="12.75">
      <c r="A17" s="60" t="s">
        <v>42</v>
      </c>
      <c r="B17" s="66"/>
      <c r="C17" s="67">
        <v>712</v>
      </c>
      <c r="D17" s="67">
        <v>712</v>
      </c>
      <c r="E17" s="87">
        <v>356.8</v>
      </c>
      <c r="F17" s="62"/>
      <c r="G17" s="94"/>
      <c r="H17" s="97"/>
      <c r="I17" s="94"/>
      <c r="J17" s="64">
        <f t="shared" si="0"/>
        <v>0.501123595505618</v>
      </c>
      <c r="K17" s="64">
        <f t="shared" si="1"/>
        <v>0.501123595505618</v>
      </c>
    </row>
    <row r="18" spans="1:11" ht="12.75">
      <c r="A18" s="60" t="s">
        <v>43</v>
      </c>
      <c r="B18" s="66"/>
      <c r="C18" s="67">
        <v>1096.6</v>
      </c>
      <c r="D18" s="67">
        <v>1096.6</v>
      </c>
      <c r="E18" s="87">
        <v>549.6</v>
      </c>
      <c r="F18" s="62"/>
      <c r="G18" s="94"/>
      <c r="H18" s="97"/>
      <c r="I18" s="94"/>
      <c r="J18" s="64">
        <f t="shared" si="0"/>
        <v>0.5011854824001459</v>
      </c>
      <c r="K18" s="64">
        <f t="shared" si="1"/>
        <v>0.5011854824001459</v>
      </c>
    </row>
    <row r="19" spans="1:11" ht="12.75">
      <c r="A19" s="60" t="s">
        <v>44</v>
      </c>
      <c r="B19" s="66"/>
      <c r="C19" s="67">
        <v>1272.6</v>
      </c>
      <c r="D19" s="67">
        <v>1272.6</v>
      </c>
      <c r="E19" s="87">
        <v>637.8</v>
      </c>
      <c r="F19" s="62"/>
      <c r="G19" s="94"/>
      <c r="H19" s="97"/>
      <c r="I19" s="94"/>
      <c r="J19" s="64">
        <f t="shared" si="0"/>
        <v>0.5011786892975012</v>
      </c>
      <c r="K19" s="64">
        <f t="shared" si="1"/>
        <v>0.5011786892975012</v>
      </c>
    </row>
    <row r="20" spans="1:11" ht="12.75">
      <c r="A20" s="60" t="s">
        <v>45</v>
      </c>
      <c r="B20" s="66"/>
      <c r="C20" s="67">
        <v>902.4</v>
      </c>
      <c r="D20" s="67">
        <v>902.4</v>
      </c>
      <c r="E20" s="87">
        <v>452.2</v>
      </c>
      <c r="F20" s="62"/>
      <c r="G20" s="94"/>
      <c r="H20" s="97"/>
      <c r="I20" s="94"/>
      <c r="J20" s="64">
        <f t="shared" si="0"/>
        <v>0.5011081560283688</v>
      </c>
      <c r="K20" s="64">
        <f t="shared" si="1"/>
        <v>0.5011081560283688</v>
      </c>
    </row>
    <row r="21" spans="1:11" ht="12.75">
      <c r="A21" s="60" t="s">
        <v>46</v>
      </c>
      <c r="B21" s="66"/>
      <c r="C21" s="67">
        <v>1380.2</v>
      </c>
      <c r="D21" s="67">
        <v>1380.2</v>
      </c>
      <c r="E21" s="87">
        <v>691.7</v>
      </c>
      <c r="F21" s="62"/>
      <c r="G21" s="94"/>
      <c r="H21" s="97"/>
      <c r="I21" s="94"/>
      <c r="J21" s="64">
        <f t="shared" si="0"/>
        <v>0.501159252282278</v>
      </c>
      <c r="K21" s="64">
        <f t="shared" si="1"/>
        <v>0.501159252282278</v>
      </c>
    </row>
    <row r="22" spans="1:11" ht="12.75">
      <c r="A22" s="60" t="s">
        <v>47</v>
      </c>
      <c r="B22" s="66"/>
      <c r="C22" s="67">
        <v>1180.3</v>
      </c>
      <c r="D22" s="67">
        <v>1180.3</v>
      </c>
      <c r="E22" s="87">
        <v>591.6</v>
      </c>
      <c r="F22" s="62"/>
      <c r="G22" s="94"/>
      <c r="H22" s="97"/>
      <c r="I22" s="94"/>
      <c r="J22" s="64">
        <f t="shared" si="0"/>
        <v>0.5012285012285013</v>
      </c>
      <c r="K22" s="64">
        <f t="shared" si="1"/>
        <v>0.5012285012285013</v>
      </c>
    </row>
    <row r="23" spans="1:11" ht="12.75">
      <c r="A23" s="60" t="s">
        <v>48</v>
      </c>
      <c r="B23" s="66"/>
      <c r="C23" s="67">
        <v>1575.3</v>
      </c>
      <c r="D23" s="67">
        <v>1575.3</v>
      </c>
      <c r="E23" s="87">
        <v>789.5</v>
      </c>
      <c r="F23" s="62"/>
      <c r="G23" s="94"/>
      <c r="H23" s="96"/>
      <c r="I23" s="94"/>
      <c r="J23" s="64">
        <f t="shared" si="0"/>
        <v>0.501174379483273</v>
      </c>
      <c r="K23" s="64">
        <f t="shared" si="1"/>
        <v>0.501174379483273</v>
      </c>
    </row>
    <row r="24" spans="1:11" ht="12.75">
      <c r="A24" s="60" t="s">
        <v>49</v>
      </c>
      <c r="B24" s="66"/>
      <c r="C24" s="67">
        <v>2526.3</v>
      </c>
      <c r="D24" s="67">
        <v>2526.3</v>
      </c>
      <c r="E24" s="87">
        <v>1266.1</v>
      </c>
      <c r="F24" s="62"/>
      <c r="G24" s="94"/>
      <c r="H24" s="97"/>
      <c r="I24" s="94"/>
      <c r="J24" s="64">
        <f t="shared" si="0"/>
        <v>0.5011677156315559</v>
      </c>
      <c r="K24" s="64">
        <f t="shared" si="1"/>
        <v>0.5011677156315559</v>
      </c>
    </row>
    <row r="25" spans="1:11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33.6</v>
      </c>
      <c r="F25" s="4">
        <f>F26+F27+F28+F29+F30+F31+F32+F33+F34</f>
        <v>0</v>
      </c>
      <c r="G25" s="30">
        <f>E25/C25</f>
        <v>1.9764705882352942</v>
      </c>
      <c r="H25" s="5" t="e">
        <f>E25/#REF!</f>
        <v>#REF!</v>
      </c>
      <c r="I25" s="5" t="e">
        <f>E25/#REF!</f>
        <v>#REF!</v>
      </c>
      <c r="J25" s="15">
        <f t="shared" si="0"/>
        <v>1.9764705882352942</v>
      </c>
      <c r="K25" s="15">
        <f t="shared" si="1"/>
        <v>1.9764705882352942</v>
      </c>
    </row>
    <row r="26" spans="1:11" ht="12.75">
      <c r="A26" s="60" t="s">
        <v>41</v>
      </c>
      <c r="B26" s="57"/>
      <c r="C26" s="61">
        <v>1.5</v>
      </c>
      <c r="D26" s="61">
        <v>1.5</v>
      </c>
      <c r="E26" s="87">
        <v>5.5</v>
      </c>
      <c r="F26" s="62"/>
      <c r="G26" s="63"/>
      <c r="H26" s="16"/>
      <c r="I26" s="16"/>
      <c r="J26" s="64" t="s">
        <v>14</v>
      </c>
      <c r="K26" s="64" t="s">
        <v>14</v>
      </c>
    </row>
    <row r="27" spans="1:11" ht="12.75">
      <c r="A27" s="60" t="s">
        <v>42</v>
      </c>
      <c r="B27" s="57"/>
      <c r="C27" s="57"/>
      <c r="D27" s="57"/>
      <c r="E27" s="87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7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1</v>
      </c>
      <c r="D29" s="61">
        <v>1</v>
      </c>
      <c r="E29" s="87">
        <v>8.7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7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4.5</v>
      </c>
      <c r="D31" s="57">
        <v>4.5</v>
      </c>
      <c r="E31" s="87">
        <v>-2.6</v>
      </c>
      <c r="F31" s="62"/>
      <c r="G31" s="63"/>
      <c r="H31" s="64"/>
      <c r="I31" s="64"/>
      <c r="J31" s="64">
        <v>0</v>
      </c>
      <c r="K31" s="64">
        <v>0</v>
      </c>
    </row>
    <row r="32" spans="1:11" ht="12.75">
      <c r="A32" s="60" t="s">
        <v>47</v>
      </c>
      <c r="B32" s="57"/>
      <c r="C32" s="57"/>
      <c r="D32" s="57"/>
      <c r="E32" s="87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61">
        <v>8</v>
      </c>
      <c r="D33" s="61">
        <v>8</v>
      </c>
      <c r="E33" s="87">
        <v>20.4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61">
        <v>2</v>
      </c>
      <c r="D34" s="61">
        <v>2</v>
      </c>
      <c r="E34" s="87">
        <v>1.6</v>
      </c>
      <c r="F34" s="62"/>
      <c r="G34" s="63"/>
      <c r="H34" s="16"/>
      <c r="I34" s="16"/>
      <c r="J34" s="64">
        <f aca="true" t="shared" si="2" ref="J34:J51">E34/C34</f>
        <v>0.8</v>
      </c>
      <c r="K34" s="64">
        <f aca="true" t="shared" si="3" ref="K34:K51">E34/D34</f>
        <v>0.8</v>
      </c>
    </row>
    <row r="35" spans="1:11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5759.299999999999</v>
      </c>
      <c r="E35" s="4">
        <f>E36+E37+E38+E39+E40+E41+E42+E43+E44</f>
        <v>1174.4999999999998</v>
      </c>
      <c r="F35" s="4">
        <f>F36+F37+F38+F39+F40+F41+F42+F43+F44</f>
        <v>0</v>
      </c>
      <c r="G35" s="30">
        <f>E35/C35</f>
        <v>0.20393103328529508</v>
      </c>
      <c r="H35" s="16"/>
      <c r="I35" s="16"/>
      <c r="J35" s="15">
        <f t="shared" si="2"/>
        <v>0.20393103328529508</v>
      </c>
      <c r="K35" s="15">
        <f t="shared" si="3"/>
        <v>0.20393103328529508</v>
      </c>
    </row>
    <row r="36" spans="1:11" ht="12.75">
      <c r="A36" s="60" t="s">
        <v>41</v>
      </c>
      <c r="B36" s="57"/>
      <c r="C36" s="61">
        <v>422.4</v>
      </c>
      <c r="D36" s="61">
        <v>422.4</v>
      </c>
      <c r="E36" s="6">
        <v>23.1</v>
      </c>
      <c r="F36" s="65"/>
      <c r="G36" s="63"/>
      <c r="H36" s="64"/>
      <c r="I36" s="64"/>
      <c r="J36" s="64">
        <f t="shared" si="2"/>
        <v>0.05468750000000001</v>
      </c>
      <c r="K36" s="64">
        <f t="shared" si="3"/>
        <v>0.05468750000000001</v>
      </c>
    </row>
    <row r="37" spans="1:11" ht="12.75">
      <c r="A37" s="60" t="s">
        <v>42</v>
      </c>
      <c r="B37" s="57"/>
      <c r="C37" s="61">
        <v>105.8</v>
      </c>
      <c r="D37" s="61">
        <v>105.8</v>
      </c>
      <c r="E37" s="6">
        <v>5.6</v>
      </c>
      <c r="F37" s="65"/>
      <c r="G37" s="63"/>
      <c r="H37" s="64"/>
      <c r="I37" s="64"/>
      <c r="J37" s="64">
        <f t="shared" si="2"/>
        <v>0.052930056710775046</v>
      </c>
      <c r="K37" s="64">
        <f t="shared" si="3"/>
        <v>0.052930056710775046</v>
      </c>
    </row>
    <row r="38" spans="1:11" ht="12.75">
      <c r="A38" s="60" t="s">
        <v>43</v>
      </c>
      <c r="B38" s="57"/>
      <c r="C38" s="61">
        <v>882.2</v>
      </c>
      <c r="D38" s="61">
        <v>882.2</v>
      </c>
      <c r="E38" s="6">
        <v>894.9</v>
      </c>
      <c r="F38" s="65"/>
      <c r="G38" s="63"/>
      <c r="H38" s="64"/>
      <c r="I38" s="64"/>
      <c r="J38" s="64">
        <f t="shared" si="2"/>
        <v>1.0143958286102923</v>
      </c>
      <c r="K38" s="64">
        <f t="shared" si="3"/>
        <v>1.0143958286102923</v>
      </c>
    </row>
    <row r="39" spans="1:11" ht="12.75">
      <c r="A39" s="60" t="s">
        <v>44</v>
      </c>
      <c r="B39" s="57"/>
      <c r="C39" s="61">
        <v>141.6</v>
      </c>
      <c r="D39" s="61">
        <v>141.6</v>
      </c>
      <c r="E39" s="6">
        <v>28.4</v>
      </c>
      <c r="F39" s="65"/>
      <c r="G39" s="63"/>
      <c r="H39" s="64"/>
      <c r="I39" s="64"/>
      <c r="J39" s="64">
        <f t="shared" si="2"/>
        <v>0.20056497175141244</v>
      </c>
      <c r="K39" s="64">
        <f t="shared" si="3"/>
        <v>0.20056497175141244</v>
      </c>
    </row>
    <row r="40" spans="1:11" ht="12.75">
      <c r="A40" s="60" t="s">
        <v>45</v>
      </c>
      <c r="B40" s="57"/>
      <c r="C40" s="61">
        <v>91.7</v>
      </c>
      <c r="D40" s="61">
        <v>91.7</v>
      </c>
      <c r="E40" s="6">
        <v>2.9</v>
      </c>
      <c r="F40" s="65"/>
      <c r="G40" s="63"/>
      <c r="H40" s="64"/>
      <c r="I40" s="64"/>
      <c r="J40" s="64">
        <f t="shared" si="2"/>
        <v>0.03162486368593238</v>
      </c>
      <c r="K40" s="64">
        <f t="shared" si="3"/>
        <v>0.03162486368593238</v>
      </c>
    </row>
    <row r="41" spans="1:11" ht="12.75">
      <c r="A41" s="60" t="s">
        <v>46</v>
      </c>
      <c r="B41" s="57"/>
      <c r="C41" s="61">
        <v>326.3</v>
      </c>
      <c r="D41" s="61">
        <v>326.3</v>
      </c>
      <c r="E41" s="6">
        <v>103.1</v>
      </c>
      <c r="F41" s="65"/>
      <c r="G41" s="63"/>
      <c r="H41" s="64"/>
      <c r="I41" s="64"/>
      <c r="J41" s="64">
        <f t="shared" si="2"/>
        <v>0.3159669016242721</v>
      </c>
      <c r="K41" s="64">
        <f t="shared" si="3"/>
        <v>0.3159669016242721</v>
      </c>
    </row>
    <row r="42" spans="1:11" ht="12.75">
      <c r="A42" s="60" t="s">
        <v>47</v>
      </c>
      <c r="B42" s="57"/>
      <c r="C42" s="61">
        <v>324.7</v>
      </c>
      <c r="D42" s="61">
        <v>324.7</v>
      </c>
      <c r="E42" s="6">
        <v>7.6</v>
      </c>
      <c r="F42" s="65"/>
      <c r="G42" s="63"/>
      <c r="H42" s="64"/>
      <c r="I42" s="64"/>
      <c r="J42" s="64">
        <f t="shared" si="2"/>
        <v>0.023406221127194333</v>
      </c>
      <c r="K42" s="64">
        <f t="shared" si="3"/>
        <v>0.023406221127194333</v>
      </c>
    </row>
    <row r="43" spans="1:12" ht="12.75">
      <c r="A43" s="60" t="s">
        <v>48</v>
      </c>
      <c r="B43" s="57"/>
      <c r="C43" s="61">
        <v>416.1</v>
      </c>
      <c r="D43" s="61">
        <v>416.1</v>
      </c>
      <c r="E43" s="6">
        <v>18.8</v>
      </c>
      <c r="F43" s="65"/>
      <c r="G43" s="63"/>
      <c r="H43" s="64"/>
      <c r="I43" s="64"/>
      <c r="J43" s="64">
        <f t="shared" si="2"/>
        <v>0.04518144676760394</v>
      </c>
      <c r="K43" s="64">
        <f t="shared" si="3"/>
        <v>0.04518144676760394</v>
      </c>
      <c r="L43" s="83"/>
    </row>
    <row r="44" spans="1:12" ht="12.75">
      <c r="A44" s="60" t="s">
        <v>49</v>
      </c>
      <c r="B44" s="57"/>
      <c r="C44" s="61">
        <v>3048.5</v>
      </c>
      <c r="D44" s="61">
        <v>3048.5</v>
      </c>
      <c r="E44" s="6">
        <v>90.1</v>
      </c>
      <c r="F44" s="65"/>
      <c r="G44" s="63"/>
      <c r="H44" s="64"/>
      <c r="I44" s="64"/>
      <c r="J44" s="64">
        <f t="shared" si="2"/>
        <v>0.029555519107757913</v>
      </c>
      <c r="K44" s="64">
        <f t="shared" si="3"/>
        <v>0.029555519107757913</v>
      </c>
      <c r="L44" s="83"/>
    </row>
    <row r="45" spans="1:12" s="8" customFormat="1" ht="12.75">
      <c r="A45" s="7" t="s">
        <v>84</v>
      </c>
      <c r="B45" s="3" t="s">
        <v>85</v>
      </c>
      <c r="C45" s="4">
        <f>C46+C47+C48+C49+C50+C51+C52+C53+C54</f>
        <v>2469.3</v>
      </c>
      <c r="D45" s="4">
        <f>D46+D47+D48+D49+D50+D51+D52+D53+D54</f>
        <v>2469.3</v>
      </c>
      <c r="E45" s="4">
        <f>E46+E47+E48+E49+E50+E51+E52+E53+E54</f>
        <v>1235</v>
      </c>
      <c r="F45" s="4">
        <f>F46+F47+F48+F49+F50+F51+F52+F53+F54</f>
        <v>0</v>
      </c>
      <c r="G45" s="5">
        <f>E45/C45</f>
        <v>0.5001417405742518</v>
      </c>
      <c r="H45" s="16" t="e">
        <f>E45/#REF!</f>
        <v>#REF!</v>
      </c>
      <c r="I45" s="16" t="e">
        <f>E45/#REF!</f>
        <v>#REF!</v>
      </c>
      <c r="J45" s="15">
        <f t="shared" si="2"/>
        <v>0.5001417405742518</v>
      </c>
      <c r="K45" s="15">
        <f t="shared" si="3"/>
        <v>0.5001417405742518</v>
      </c>
      <c r="L45" s="83"/>
    </row>
    <row r="46" spans="1:12" ht="12.75">
      <c r="A46" s="60" t="s">
        <v>41</v>
      </c>
      <c r="B46" s="57"/>
      <c r="C46" s="6">
        <v>166.4</v>
      </c>
      <c r="D46" s="6">
        <v>166.4</v>
      </c>
      <c r="E46" s="6">
        <v>70.7</v>
      </c>
      <c r="F46" s="65"/>
      <c r="G46" s="63"/>
      <c r="H46" s="64"/>
      <c r="I46" s="64"/>
      <c r="J46" s="64">
        <f t="shared" si="2"/>
        <v>0.4248798076923077</v>
      </c>
      <c r="K46" s="64">
        <f t="shared" si="3"/>
        <v>0.4248798076923077</v>
      </c>
      <c r="L46" s="83"/>
    </row>
    <row r="47" spans="1:12" ht="12.75">
      <c r="A47" s="60" t="s">
        <v>42</v>
      </c>
      <c r="B47" s="57"/>
      <c r="C47" s="6">
        <v>31.5</v>
      </c>
      <c r="D47" s="6">
        <v>31.5</v>
      </c>
      <c r="E47" s="6">
        <v>57.1</v>
      </c>
      <c r="F47" s="65"/>
      <c r="G47" s="63"/>
      <c r="H47" s="64"/>
      <c r="I47" s="64"/>
      <c r="J47" s="64">
        <f t="shared" si="2"/>
        <v>1.8126984126984127</v>
      </c>
      <c r="K47" s="64">
        <f t="shared" si="3"/>
        <v>1.8126984126984127</v>
      </c>
      <c r="L47" s="83"/>
    </row>
    <row r="48" spans="1:12" ht="12.75">
      <c r="A48" s="60" t="s">
        <v>43</v>
      </c>
      <c r="B48" s="57"/>
      <c r="C48" s="6">
        <v>141</v>
      </c>
      <c r="D48" s="6">
        <v>141</v>
      </c>
      <c r="E48" s="6">
        <v>24.4</v>
      </c>
      <c r="F48" s="65"/>
      <c r="G48" s="63"/>
      <c r="H48" s="64"/>
      <c r="I48" s="64"/>
      <c r="J48" s="64">
        <f t="shared" si="2"/>
        <v>0.17304964539007092</v>
      </c>
      <c r="K48" s="64">
        <f t="shared" si="3"/>
        <v>0.17304964539007092</v>
      </c>
      <c r="L48" s="84"/>
    </row>
    <row r="49" spans="1:249" s="9" customFormat="1" ht="12.75">
      <c r="A49" s="60" t="s">
        <v>44</v>
      </c>
      <c r="B49" s="57"/>
      <c r="C49" s="6">
        <v>17.3</v>
      </c>
      <c r="D49" s="6">
        <v>17.3</v>
      </c>
      <c r="E49" s="6">
        <v>27.7</v>
      </c>
      <c r="F49" s="65"/>
      <c r="G49" s="63"/>
      <c r="H49" s="64"/>
      <c r="I49" s="64"/>
      <c r="J49" s="64">
        <f t="shared" si="2"/>
        <v>1.6011560693641618</v>
      </c>
      <c r="K49" s="64">
        <f t="shared" si="3"/>
        <v>1.6011560693641618</v>
      </c>
      <c r="L49" s="83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</row>
    <row r="50" spans="1:12" ht="12.75">
      <c r="A50" s="60" t="s">
        <v>45</v>
      </c>
      <c r="B50" s="57"/>
      <c r="C50" s="6">
        <v>60.5</v>
      </c>
      <c r="D50" s="6">
        <v>60.5</v>
      </c>
      <c r="E50" s="6">
        <v>35.8</v>
      </c>
      <c r="F50" s="65"/>
      <c r="G50" s="63"/>
      <c r="H50" s="64"/>
      <c r="I50" s="64"/>
      <c r="J50" s="64">
        <f t="shared" si="2"/>
        <v>0.5917355371900826</v>
      </c>
      <c r="K50" s="64">
        <f t="shared" si="3"/>
        <v>0.5917355371900826</v>
      </c>
      <c r="L50" s="83"/>
    </row>
    <row r="51" spans="1:12" ht="12.75">
      <c r="A51" s="60" t="s">
        <v>46</v>
      </c>
      <c r="B51" s="57"/>
      <c r="C51" s="6">
        <v>47</v>
      </c>
      <c r="D51" s="6">
        <v>47</v>
      </c>
      <c r="E51" s="6">
        <v>0.1</v>
      </c>
      <c r="F51" s="65"/>
      <c r="G51" s="63"/>
      <c r="H51" s="64"/>
      <c r="I51" s="64"/>
      <c r="J51" s="64">
        <f t="shared" si="2"/>
        <v>0.002127659574468085</v>
      </c>
      <c r="K51" s="64">
        <f t="shared" si="3"/>
        <v>0.002127659574468085</v>
      </c>
      <c r="L51" s="83"/>
    </row>
    <row r="52" spans="1:12" ht="12.75">
      <c r="A52" s="60" t="s">
        <v>47</v>
      </c>
      <c r="B52" s="57"/>
      <c r="C52" s="6"/>
      <c r="D52" s="6"/>
      <c r="E52" s="6">
        <v>0.3</v>
      </c>
      <c r="F52" s="65"/>
      <c r="G52" s="63"/>
      <c r="H52" s="64"/>
      <c r="I52" s="64"/>
      <c r="J52" s="64"/>
      <c r="K52" s="64"/>
      <c r="L52" s="84"/>
    </row>
    <row r="53" spans="1:249" ht="12.75">
      <c r="A53" s="60" t="s">
        <v>48</v>
      </c>
      <c r="B53" s="57"/>
      <c r="C53" s="65">
        <v>86.5</v>
      </c>
      <c r="D53" s="65">
        <v>86.5</v>
      </c>
      <c r="E53" s="6">
        <v>203.4</v>
      </c>
      <c r="F53" s="65"/>
      <c r="G53" s="63"/>
      <c r="H53" s="64"/>
      <c r="I53" s="64"/>
      <c r="J53" s="64" t="s">
        <v>14</v>
      </c>
      <c r="K53" s="64" t="s">
        <v>14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249" s="9" customFormat="1" ht="12.75">
      <c r="A54" s="60" t="s">
        <v>49</v>
      </c>
      <c r="B54" s="55"/>
      <c r="C54" s="6">
        <v>1919.1</v>
      </c>
      <c r="D54" s="6">
        <v>1919.1</v>
      </c>
      <c r="E54" s="6">
        <v>815.5</v>
      </c>
      <c r="F54" s="65"/>
      <c r="G54" s="63"/>
      <c r="H54" s="64"/>
      <c r="I54" s="64"/>
      <c r="J54" s="64">
        <f aca="true" t="shared" si="4" ref="J54:J67">E54/C54</f>
        <v>0.4249387733833568</v>
      </c>
      <c r="K54" s="64">
        <f aca="true" t="shared" si="5" ref="K54:K67">E54/D54</f>
        <v>0.4249387733833568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</row>
    <row r="55" spans="1:249" ht="12.75">
      <c r="A55" s="7" t="s">
        <v>86</v>
      </c>
      <c r="B55" s="3" t="s">
        <v>80</v>
      </c>
      <c r="C55" s="4">
        <f>C56+C57+C58+C59+C60+C61+C62+C63+C64</f>
        <v>10112.400000000001</v>
      </c>
      <c r="D55" s="4">
        <f>D56+D57+D58+D59+D60+D61+D62+D63+D64</f>
        <v>10112.400000000001</v>
      </c>
      <c r="E55" s="4">
        <f>E56+E57+E58+E59+E60+E61+E62+E63+E64</f>
        <v>654.2</v>
      </c>
      <c r="F55" s="4">
        <f>F56+F57+F58+F59+F60+F61+F62+F63+F64</f>
        <v>0</v>
      </c>
      <c r="G55" s="5">
        <f>E55/C55</f>
        <v>0.06469285233970175</v>
      </c>
      <c r="H55" s="16" t="e">
        <f>E55/#REF!</f>
        <v>#REF!</v>
      </c>
      <c r="I55" s="16" t="e">
        <f>E55/#REF!</f>
        <v>#REF!</v>
      </c>
      <c r="J55" s="15">
        <f t="shared" si="4"/>
        <v>0.06469285233970175</v>
      </c>
      <c r="K55" s="15">
        <f t="shared" si="5"/>
        <v>0.06469285233970175</v>
      </c>
      <c r="L55" s="9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1397.7</v>
      </c>
      <c r="D56" s="6">
        <v>1397.7</v>
      </c>
      <c r="E56" s="6">
        <v>118.6</v>
      </c>
      <c r="F56" s="65"/>
      <c r="G56" s="63"/>
      <c r="H56" s="64"/>
      <c r="I56" s="64"/>
      <c r="J56" s="64">
        <f t="shared" si="4"/>
        <v>0.08485368820204621</v>
      </c>
      <c r="K56" s="64">
        <f t="shared" si="5"/>
        <v>0.08485368820204621</v>
      </c>
      <c r="L56" s="83"/>
    </row>
    <row r="57" spans="1:12" ht="12" customHeight="1">
      <c r="A57" s="60" t="s">
        <v>42</v>
      </c>
      <c r="B57" s="57"/>
      <c r="C57" s="6">
        <v>599.1</v>
      </c>
      <c r="D57" s="6">
        <v>599.1</v>
      </c>
      <c r="E57" s="6">
        <v>18</v>
      </c>
      <c r="F57" s="65"/>
      <c r="G57" s="63"/>
      <c r="H57" s="64"/>
      <c r="I57" s="64"/>
      <c r="J57" s="64">
        <f t="shared" si="4"/>
        <v>0.030045067601402103</v>
      </c>
      <c r="K57" s="64">
        <f t="shared" si="5"/>
        <v>0.030045067601402103</v>
      </c>
      <c r="L57" s="83"/>
    </row>
    <row r="58" spans="1:12" ht="12.75" customHeight="1">
      <c r="A58" s="60" t="s">
        <v>43</v>
      </c>
      <c r="B58" s="57"/>
      <c r="C58" s="6">
        <v>880</v>
      </c>
      <c r="D58" s="6">
        <v>880</v>
      </c>
      <c r="E58" s="6">
        <v>73.1</v>
      </c>
      <c r="F58" s="65"/>
      <c r="G58" s="63"/>
      <c r="H58" s="64"/>
      <c r="I58" s="64"/>
      <c r="J58" s="64">
        <f t="shared" si="4"/>
        <v>0.0830681818181818</v>
      </c>
      <c r="K58" s="64">
        <f t="shared" si="5"/>
        <v>0.0830681818181818</v>
      </c>
      <c r="L58" s="84"/>
    </row>
    <row r="59" spans="1:12" ht="12" customHeight="1">
      <c r="A59" s="60" t="s">
        <v>44</v>
      </c>
      <c r="B59" s="57"/>
      <c r="C59" s="6">
        <v>1376.8</v>
      </c>
      <c r="D59" s="6">
        <v>1376.8</v>
      </c>
      <c r="E59" s="6">
        <v>71.8</v>
      </c>
      <c r="F59" s="65"/>
      <c r="G59" s="63"/>
      <c r="H59" s="64"/>
      <c r="I59" s="64"/>
      <c r="J59" s="64">
        <f t="shared" si="4"/>
        <v>0.0521499128413713</v>
      </c>
      <c r="K59" s="64">
        <f t="shared" si="5"/>
        <v>0.0521499128413713</v>
      </c>
      <c r="L59" s="83"/>
    </row>
    <row r="60" spans="1:12" ht="12" customHeight="1">
      <c r="A60" s="60" t="s">
        <v>45</v>
      </c>
      <c r="B60" s="57"/>
      <c r="C60" s="6">
        <v>476.3</v>
      </c>
      <c r="D60" s="6">
        <v>476.3</v>
      </c>
      <c r="E60" s="6">
        <v>48.9</v>
      </c>
      <c r="F60" s="65"/>
      <c r="G60" s="63"/>
      <c r="H60" s="64"/>
      <c r="I60" s="64"/>
      <c r="J60" s="64">
        <f t="shared" si="4"/>
        <v>0.10266638673105186</v>
      </c>
      <c r="K60" s="64">
        <f t="shared" si="5"/>
        <v>0.10266638673105186</v>
      </c>
      <c r="L60" s="83"/>
    </row>
    <row r="61" spans="1:12" ht="12" customHeight="1">
      <c r="A61" s="60" t="s">
        <v>46</v>
      </c>
      <c r="B61" s="57"/>
      <c r="C61" s="6">
        <v>1190</v>
      </c>
      <c r="D61" s="6">
        <v>1190</v>
      </c>
      <c r="E61" s="6">
        <v>86.9</v>
      </c>
      <c r="F61" s="65"/>
      <c r="G61" s="63"/>
      <c r="H61" s="64"/>
      <c r="I61" s="64"/>
      <c r="J61" s="64">
        <f t="shared" si="4"/>
        <v>0.07302521008403362</v>
      </c>
      <c r="K61" s="64">
        <f t="shared" si="5"/>
        <v>0.07302521008403362</v>
      </c>
      <c r="L61" s="83"/>
    </row>
    <row r="62" spans="1:12" ht="12" customHeight="1">
      <c r="A62" s="60" t="s">
        <v>47</v>
      </c>
      <c r="B62" s="57"/>
      <c r="C62" s="6">
        <v>489</v>
      </c>
      <c r="D62" s="6">
        <v>489</v>
      </c>
      <c r="E62" s="6">
        <v>34.6</v>
      </c>
      <c r="F62" s="65"/>
      <c r="G62" s="63"/>
      <c r="H62" s="64"/>
      <c r="I62" s="64"/>
      <c r="J62" s="64">
        <f t="shared" si="4"/>
        <v>0.07075664621676891</v>
      </c>
      <c r="K62" s="64">
        <f t="shared" si="5"/>
        <v>0.07075664621676891</v>
      </c>
      <c r="L62" s="84"/>
    </row>
    <row r="63" spans="1:249" ht="12" customHeight="1">
      <c r="A63" s="60" t="s">
        <v>48</v>
      </c>
      <c r="B63" s="57"/>
      <c r="C63" s="65">
        <v>832.7</v>
      </c>
      <c r="D63" s="65">
        <v>832.7</v>
      </c>
      <c r="E63" s="6">
        <v>79.7</v>
      </c>
      <c r="F63" s="65"/>
      <c r="G63" s="63"/>
      <c r="H63" s="64"/>
      <c r="I63" s="64"/>
      <c r="J63" s="64">
        <f t="shared" si="4"/>
        <v>0.09571274168367959</v>
      </c>
      <c r="K63" s="64">
        <f t="shared" si="5"/>
        <v>0.09571274168367959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" customHeight="1">
      <c r="A64" s="60" t="s">
        <v>49</v>
      </c>
      <c r="B64" s="57"/>
      <c r="C64" s="6">
        <v>2870.8</v>
      </c>
      <c r="D64" s="6">
        <v>2870.8</v>
      </c>
      <c r="E64" s="6">
        <v>122.6</v>
      </c>
      <c r="F64" s="65"/>
      <c r="G64" s="63"/>
      <c r="H64" s="64"/>
      <c r="I64" s="64"/>
      <c r="J64" s="64">
        <f t="shared" si="4"/>
        <v>0.042705865960707814</v>
      </c>
      <c r="K64" s="64">
        <f t="shared" si="5"/>
        <v>0.042705865960707814</v>
      </c>
    </row>
    <row r="65" spans="1:11" ht="12" customHeight="1">
      <c r="A65" s="115" t="s">
        <v>15</v>
      </c>
      <c r="B65" s="116"/>
      <c r="C65" s="13">
        <f>C5+C15+C25+C35+C45+C55</f>
        <v>47659.8</v>
      </c>
      <c r="D65" s="13">
        <f>D5+D15+D25+D35+D45+D55</f>
        <v>47659.8</v>
      </c>
      <c r="E65" s="13">
        <f>E5+E15+E25+E35+E45+E55</f>
        <v>15399.500000000002</v>
      </c>
      <c r="F65" s="13">
        <f>F5+F15+F25+F35+F45+F55</f>
        <v>0</v>
      </c>
      <c r="G65" s="14">
        <f>E65/C65</f>
        <v>0.3231129799117915</v>
      </c>
      <c r="H65" s="14" t="e">
        <f>E65/#REF!</f>
        <v>#REF!</v>
      </c>
      <c r="I65" s="14" t="e">
        <f>E65/#REF!</f>
        <v>#REF!</v>
      </c>
      <c r="J65" s="15">
        <f t="shared" si="4"/>
        <v>0.3231129799117915</v>
      </c>
      <c r="K65" s="15">
        <f t="shared" si="5"/>
        <v>0.3231129799117915</v>
      </c>
    </row>
    <row r="66" spans="1:11" ht="12" customHeight="1">
      <c r="A66" s="7" t="s">
        <v>74</v>
      </c>
      <c r="B66" s="28" t="s">
        <v>16</v>
      </c>
      <c r="C66" s="4">
        <f>C67</f>
        <v>2551.2</v>
      </c>
      <c r="D66" s="4">
        <f>D67</f>
        <v>2551.2</v>
      </c>
      <c r="E66" s="4">
        <f>E67</f>
        <v>907.8</v>
      </c>
      <c r="F66" s="4">
        <f>F67</f>
        <v>0</v>
      </c>
      <c r="G66" s="5">
        <f>E66/C66</f>
        <v>0.35583254938852305</v>
      </c>
      <c r="H66" s="5" t="e">
        <f>E66/#REF!</f>
        <v>#REF!</v>
      </c>
      <c r="I66" s="5" t="e">
        <f>E66/#REF!</f>
        <v>#REF!</v>
      </c>
      <c r="J66" s="15">
        <f t="shared" si="4"/>
        <v>0.35583254938852305</v>
      </c>
      <c r="K66" s="15">
        <f t="shared" si="5"/>
        <v>0.35583254938852305</v>
      </c>
    </row>
    <row r="67" spans="1:11" ht="12" customHeight="1">
      <c r="A67" s="60" t="s">
        <v>49</v>
      </c>
      <c r="B67" s="57"/>
      <c r="C67" s="6">
        <v>2551.2</v>
      </c>
      <c r="D67" s="6">
        <v>2551.2</v>
      </c>
      <c r="E67" s="6">
        <v>907.8</v>
      </c>
      <c r="F67" s="62"/>
      <c r="G67" s="63"/>
      <c r="H67" s="63"/>
      <c r="I67" s="63"/>
      <c r="J67" s="64">
        <f t="shared" si="4"/>
        <v>0.35583254938852305</v>
      </c>
      <c r="K67" s="64">
        <f t="shared" si="5"/>
        <v>0.35583254938852305</v>
      </c>
    </row>
    <row r="68" spans="1:249" ht="12" customHeight="1">
      <c r="A68" s="10" t="s">
        <v>93</v>
      </c>
      <c r="B68" s="76" t="s">
        <v>77</v>
      </c>
      <c r="C68" s="4">
        <f>C70</f>
        <v>0</v>
      </c>
      <c r="D68" s="4">
        <f>D70</f>
        <v>0</v>
      </c>
      <c r="E68" s="4">
        <f>E70</f>
        <v>0</v>
      </c>
      <c r="F68" s="77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" customHeight="1">
      <c r="A69" s="60" t="s">
        <v>43</v>
      </c>
      <c r="B69" s="76"/>
      <c r="C69" s="4"/>
      <c r="D69" s="4"/>
      <c r="E69" s="4"/>
      <c r="F69" s="77"/>
      <c r="G69" s="30"/>
      <c r="H69" s="30"/>
      <c r="I69" s="30"/>
      <c r="J69" s="64"/>
      <c r="K69" s="64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.75">
      <c r="A70" s="60" t="s">
        <v>49</v>
      </c>
      <c r="B70" s="66"/>
      <c r="C70" s="6"/>
      <c r="D70" s="6"/>
      <c r="E70" s="6"/>
      <c r="F70" s="62"/>
      <c r="G70" s="63"/>
      <c r="H70" s="63"/>
      <c r="I70" s="63"/>
      <c r="J70" s="64"/>
      <c r="K70" s="64"/>
    </row>
    <row r="71" spans="1:11" ht="12.75">
      <c r="A71" s="7" t="s">
        <v>75</v>
      </c>
      <c r="B71" s="27" t="s">
        <v>50</v>
      </c>
      <c r="C71" s="4">
        <f>C72</f>
        <v>250</v>
      </c>
      <c r="D71" s="4">
        <f>D72</f>
        <v>250</v>
      </c>
      <c r="E71" s="4">
        <f>E72</f>
        <v>122.5</v>
      </c>
      <c r="F71" s="4">
        <f>F72</f>
        <v>0</v>
      </c>
      <c r="G71" s="5">
        <f>E71/C71</f>
        <v>0.49</v>
      </c>
      <c r="H71" s="16" t="s">
        <v>14</v>
      </c>
      <c r="I71" s="16" t="s">
        <v>14</v>
      </c>
      <c r="J71" s="15">
        <f>E71/C71</f>
        <v>0.49</v>
      </c>
      <c r="K71" s="15">
        <f>E71/D71</f>
        <v>0.49</v>
      </c>
    </row>
    <row r="72" spans="1:11" ht="12.75">
      <c r="A72" s="60" t="s">
        <v>49</v>
      </c>
      <c r="B72" s="66"/>
      <c r="C72" s="6">
        <v>250</v>
      </c>
      <c r="D72" s="6">
        <v>250</v>
      </c>
      <c r="E72" s="6">
        <v>122.5</v>
      </c>
      <c r="F72" s="62"/>
      <c r="G72" s="63"/>
      <c r="H72" s="64"/>
      <c r="I72" s="64"/>
      <c r="J72" s="64">
        <f>E72/C72</f>
        <v>0.49</v>
      </c>
      <c r="K72" s="64">
        <f>E72/D72</f>
        <v>0.49</v>
      </c>
    </row>
    <row r="73" spans="1:11" ht="25.5">
      <c r="A73" s="7" t="s">
        <v>87</v>
      </c>
      <c r="B73" s="27" t="s">
        <v>88</v>
      </c>
      <c r="C73" s="12">
        <f>C74</f>
        <v>230.1</v>
      </c>
      <c r="D73" s="12">
        <f>D74</f>
        <v>230.1</v>
      </c>
      <c r="E73" s="4">
        <f>E74</f>
        <v>129.9</v>
      </c>
      <c r="F73" s="77"/>
      <c r="G73" s="30"/>
      <c r="H73" s="15"/>
      <c r="I73" s="15"/>
      <c r="J73" s="15">
        <f>E73/C73</f>
        <v>0.5645371577574968</v>
      </c>
      <c r="K73" s="15">
        <f>E73/D73</f>
        <v>0.5645371577574968</v>
      </c>
    </row>
    <row r="74" spans="1:11" ht="12.75">
      <c r="A74" s="60" t="s">
        <v>49</v>
      </c>
      <c r="B74" s="66"/>
      <c r="C74" s="6">
        <v>230.1</v>
      </c>
      <c r="D74" s="6">
        <v>230.1</v>
      </c>
      <c r="E74" s="6">
        <v>129.9</v>
      </c>
      <c r="F74" s="62"/>
      <c r="G74" s="63"/>
      <c r="H74" s="64"/>
      <c r="I74" s="64"/>
      <c r="J74" s="64">
        <f>E74/C74</f>
        <v>0.5645371577574968</v>
      </c>
      <c r="K74" s="64">
        <f>E74/D74</f>
        <v>0.5645371577574968</v>
      </c>
    </row>
    <row r="75" spans="1:11" ht="12.75">
      <c r="A75" s="7" t="s">
        <v>105</v>
      </c>
      <c r="B75" s="76" t="s">
        <v>25</v>
      </c>
      <c r="C75" s="12">
        <f>C76+C77+C78+C79+C80+C81+C82+C83+C84</f>
        <v>0</v>
      </c>
      <c r="D75" s="12">
        <f aca="true" t="shared" si="6" ref="D75:I75">D76+D77+D78+D79+D80+D81+D82+D83+D84</f>
        <v>1005.1999999999999</v>
      </c>
      <c r="E75" s="12">
        <f t="shared" si="6"/>
        <v>0</v>
      </c>
      <c r="F75" s="12">
        <f t="shared" si="6"/>
        <v>0</v>
      </c>
      <c r="G75" s="12">
        <f t="shared" si="6"/>
        <v>0</v>
      </c>
      <c r="H75" s="12">
        <f t="shared" si="6"/>
        <v>0</v>
      </c>
      <c r="I75" s="12">
        <f t="shared" si="6"/>
        <v>0</v>
      </c>
      <c r="J75" s="64"/>
      <c r="K75" s="15">
        <f>E75/D75</f>
        <v>0</v>
      </c>
    </row>
    <row r="76" spans="1:11" ht="12.75">
      <c r="A76" s="60" t="s">
        <v>41</v>
      </c>
      <c r="B76" s="76"/>
      <c r="C76" s="6"/>
      <c r="D76" s="6"/>
      <c r="E76" s="4"/>
      <c r="F76" s="77"/>
      <c r="G76" s="30"/>
      <c r="H76" s="15"/>
      <c r="I76" s="15"/>
      <c r="J76" s="64"/>
      <c r="K76" s="64"/>
    </row>
    <row r="77" spans="1:11" ht="12.75">
      <c r="A77" s="60" t="s">
        <v>42</v>
      </c>
      <c r="B77" s="76"/>
      <c r="C77" s="6"/>
      <c r="D77" s="6">
        <v>30.4</v>
      </c>
      <c r="E77" s="4"/>
      <c r="F77" s="77"/>
      <c r="G77" s="30"/>
      <c r="H77" s="15"/>
      <c r="I77" s="15"/>
      <c r="J77" s="64"/>
      <c r="K77" s="64">
        <f>E77/D77</f>
        <v>0</v>
      </c>
    </row>
    <row r="78" spans="1:11" ht="12.75">
      <c r="A78" s="60" t="s">
        <v>43</v>
      </c>
      <c r="B78" s="76"/>
      <c r="C78" s="6"/>
      <c r="D78" s="6">
        <v>142.9</v>
      </c>
      <c r="E78" s="4"/>
      <c r="F78" s="77"/>
      <c r="G78" s="30"/>
      <c r="H78" s="15"/>
      <c r="I78" s="15"/>
      <c r="J78" s="64"/>
      <c r="K78" s="64">
        <f>E78/D78</f>
        <v>0</v>
      </c>
    </row>
    <row r="79" spans="1:11" ht="12.75">
      <c r="A79" s="60" t="s">
        <v>44</v>
      </c>
      <c r="B79" s="76"/>
      <c r="C79" s="6"/>
      <c r="D79" s="6">
        <v>180.1</v>
      </c>
      <c r="E79" s="4"/>
      <c r="F79" s="77"/>
      <c r="G79" s="30"/>
      <c r="H79" s="15"/>
      <c r="I79" s="15"/>
      <c r="J79" s="64"/>
      <c r="K79" s="64">
        <f>E79/D79</f>
        <v>0</v>
      </c>
    </row>
    <row r="80" spans="1:11" ht="12.75">
      <c r="A80" s="60" t="s">
        <v>45</v>
      </c>
      <c r="B80" s="76"/>
      <c r="C80" s="6"/>
      <c r="D80" s="6"/>
      <c r="E80" s="4"/>
      <c r="F80" s="77"/>
      <c r="G80" s="30"/>
      <c r="H80" s="15"/>
      <c r="I80" s="15"/>
      <c r="J80" s="64"/>
      <c r="K80" s="64"/>
    </row>
    <row r="81" spans="1:11" ht="15.75" customHeight="1">
      <c r="A81" s="60" t="s">
        <v>46</v>
      </c>
      <c r="B81" s="76"/>
      <c r="C81" s="6"/>
      <c r="D81" s="6"/>
      <c r="E81" s="4"/>
      <c r="F81" s="77"/>
      <c r="G81" s="30"/>
      <c r="H81" s="15"/>
      <c r="I81" s="15"/>
      <c r="J81" s="64"/>
      <c r="K81" s="64"/>
    </row>
    <row r="82" spans="1:11" ht="12.75">
      <c r="A82" s="60" t="s">
        <v>47</v>
      </c>
      <c r="B82" s="76"/>
      <c r="C82" s="6"/>
      <c r="D82" s="6"/>
      <c r="E82" s="4"/>
      <c r="F82" s="77"/>
      <c r="G82" s="30"/>
      <c r="H82" s="15"/>
      <c r="I82" s="15"/>
      <c r="J82" s="64"/>
      <c r="K82" s="64"/>
    </row>
    <row r="83" spans="1:11" ht="15" customHeight="1">
      <c r="A83" s="60" t="s">
        <v>48</v>
      </c>
      <c r="B83" s="76"/>
      <c r="C83" s="6"/>
      <c r="D83" s="6"/>
      <c r="E83" s="4"/>
      <c r="F83" s="77"/>
      <c r="G83" s="30"/>
      <c r="H83" s="15"/>
      <c r="I83" s="15"/>
      <c r="J83" s="64"/>
      <c r="K83" s="64"/>
    </row>
    <row r="84" spans="1:11" ht="12.75">
      <c r="A84" s="60" t="s">
        <v>49</v>
      </c>
      <c r="B84" s="76"/>
      <c r="C84" s="6"/>
      <c r="D84" s="6">
        <v>651.8</v>
      </c>
      <c r="E84" s="4"/>
      <c r="F84" s="77"/>
      <c r="G84" s="30"/>
      <c r="H84" s="15"/>
      <c r="I84" s="15"/>
      <c r="J84" s="64"/>
      <c r="K84" s="64">
        <f aca="true" t="shared" si="7" ref="K84:K104">E84/D84</f>
        <v>0</v>
      </c>
    </row>
    <row r="85" spans="1:11" ht="12.75">
      <c r="A85" s="115" t="s">
        <v>26</v>
      </c>
      <c r="B85" s="116"/>
      <c r="C85" s="13">
        <f aca="true" t="shared" si="8" ref="C85:I85">C66+C71+C73+C75</f>
        <v>3031.2999999999997</v>
      </c>
      <c r="D85" s="13">
        <f t="shared" si="8"/>
        <v>4036.4999999999995</v>
      </c>
      <c r="E85" s="13">
        <f t="shared" si="8"/>
        <v>1160.2</v>
      </c>
      <c r="F85" s="13">
        <f t="shared" si="8"/>
        <v>0</v>
      </c>
      <c r="G85" s="13">
        <f t="shared" si="8"/>
        <v>0.845832549388523</v>
      </c>
      <c r="H85" s="13" t="e">
        <f t="shared" si="8"/>
        <v>#REF!</v>
      </c>
      <c r="I85" s="13" t="e">
        <f t="shared" si="8"/>
        <v>#REF!</v>
      </c>
      <c r="J85" s="26">
        <f aca="true" t="shared" si="9" ref="J85:J104">E85/C85</f>
        <v>0.3827400785141689</v>
      </c>
      <c r="K85" s="26">
        <f t="shared" si="7"/>
        <v>0.2874272265576614</v>
      </c>
    </row>
    <row r="86" spans="1:11" ht="16.5">
      <c r="A86" s="117" t="s">
        <v>51</v>
      </c>
      <c r="B86" s="118"/>
      <c r="C86" s="17">
        <f aca="true" t="shared" si="10" ref="C86:I86">C87+C88+C89+C90+C91+C92+C93+C94+C95</f>
        <v>50691.1</v>
      </c>
      <c r="D86" s="17">
        <f t="shared" si="10"/>
        <v>51696.3</v>
      </c>
      <c r="E86" s="17">
        <f t="shared" si="10"/>
        <v>16559.700000000004</v>
      </c>
      <c r="F86" s="17">
        <f t="shared" si="10"/>
        <v>0</v>
      </c>
      <c r="G86" s="17">
        <f t="shared" si="10"/>
        <v>0</v>
      </c>
      <c r="H86" s="17">
        <f t="shared" si="10"/>
        <v>0</v>
      </c>
      <c r="I86" s="17">
        <f t="shared" si="10"/>
        <v>0</v>
      </c>
      <c r="J86" s="75">
        <f t="shared" si="9"/>
        <v>0.32667864773106137</v>
      </c>
      <c r="K86" s="75">
        <f t="shared" si="7"/>
        <v>0.32032659977599953</v>
      </c>
    </row>
    <row r="87" spans="1:11" ht="12.75">
      <c r="A87" s="60" t="s">
        <v>41</v>
      </c>
      <c r="B87" s="57"/>
      <c r="C87" s="4">
        <f aca="true" t="shared" si="11" ref="C87:I88">C6+C16+C26+C36+C46+C56+C76</f>
        <v>3838.8</v>
      </c>
      <c r="D87" s="4">
        <f t="shared" si="11"/>
        <v>3838.8</v>
      </c>
      <c r="E87" s="4">
        <f t="shared" si="11"/>
        <v>1069.5</v>
      </c>
      <c r="F87" s="4">
        <f t="shared" si="11"/>
        <v>0</v>
      </c>
      <c r="G87" s="4">
        <f t="shared" si="11"/>
        <v>0</v>
      </c>
      <c r="H87" s="4">
        <f t="shared" si="11"/>
        <v>0</v>
      </c>
      <c r="I87" s="4">
        <f t="shared" si="11"/>
        <v>0</v>
      </c>
      <c r="J87" s="15">
        <f t="shared" si="9"/>
        <v>0.27860268834010626</v>
      </c>
      <c r="K87" s="16">
        <f t="shared" si="7"/>
        <v>0.27860268834010626</v>
      </c>
    </row>
    <row r="88" spans="1:11" ht="13.5" customHeight="1">
      <c r="A88" s="60" t="s">
        <v>42</v>
      </c>
      <c r="B88" s="57"/>
      <c r="C88" s="4">
        <f t="shared" si="11"/>
        <v>1609.3</v>
      </c>
      <c r="D88" s="4">
        <f t="shared" si="11"/>
        <v>1639.7</v>
      </c>
      <c r="E88" s="4">
        <f t="shared" si="11"/>
        <v>507.6</v>
      </c>
      <c r="F88" s="4">
        <f t="shared" si="11"/>
        <v>0</v>
      </c>
      <c r="G88" s="4">
        <f t="shared" si="11"/>
        <v>0</v>
      </c>
      <c r="H88" s="4">
        <f t="shared" si="11"/>
        <v>0</v>
      </c>
      <c r="I88" s="4">
        <f t="shared" si="11"/>
        <v>0</v>
      </c>
      <c r="J88" s="15">
        <f t="shared" si="9"/>
        <v>0.3154166407754925</v>
      </c>
      <c r="K88" s="16">
        <f t="shared" si="7"/>
        <v>0.3095688235652863</v>
      </c>
    </row>
    <row r="89" spans="1:11" ht="14.25" customHeight="1">
      <c r="A89" s="60" t="s">
        <v>43</v>
      </c>
      <c r="B89" s="57"/>
      <c r="C89" s="4">
        <f aca="true" t="shared" si="12" ref="C89:I89">C8+C18+C28+C38+C48+C58+C78+C69</f>
        <v>3513.2</v>
      </c>
      <c r="D89" s="4">
        <f t="shared" si="12"/>
        <v>3656.1</v>
      </c>
      <c r="E89" s="4">
        <f t="shared" si="12"/>
        <v>1702.1</v>
      </c>
      <c r="F89" s="4">
        <f t="shared" si="12"/>
        <v>0</v>
      </c>
      <c r="G89" s="4">
        <f t="shared" si="12"/>
        <v>0</v>
      </c>
      <c r="H89" s="4">
        <f t="shared" si="12"/>
        <v>0</v>
      </c>
      <c r="I89" s="4">
        <f t="shared" si="12"/>
        <v>0</v>
      </c>
      <c r="J89" s="15">
        <f t="shared" si="9"/>
        <v>0.48448707730843676</v>
      </c>
      <c r="K89" s="16">
        <f t="shared" si="7"/>
        <v>0.46555072344848336</v>
      </c>
    </row>
    <row r="90" spans="1:11" ht="12.75">
      <c r="A90" s="60" t="s">
        <v>44</v>
      </c>
      <c r="B90" s="57"/>
      <c r="C90" s="4">
        <f aca="true" t="shared" si="13" ref="C90:I94">C9+C19+C29+C39+C49+C59+C79</f>
        <v>3255.8999999999996</v>
      </c>
      <c r="D90" s="4">
        <f t="shared" si="13"/>
        <v>3435.9999999999995</v>
      </c>
      <c r="E90" s="4">
        <f t="shared" si="13"/>
        <v>941.1</v>
      </c>
      <c r="F90" s="4">
        <f t="shared" si="13"/>
        <v>0</v>
      </c>
      <c r="G90" s="4">
        <f t="shared" si="13"/>
        <v>0</v>
      </c>
      <c r="H90" s="4">
        <f t="shared" si="13"/>
        <v>0</v>
      </c>
      <c r="I90" s="4">
        <f t="shared" si="13"/>
        <v>0</v>
      </c>
      <c r="J90" s="15">
        <f t="shared" si="9"/>
        <v>0.28904450382382757</v>
      </c>
      <c r="K90" s="16">
        <f t="shared" si="7"/>
        <v>0.27389406286379514</v>
      </c>
    </row>
    <row r="91" spans="1:11" ht="12.75">
      <c r="A91" s="60" t="s">
        <v>45</v>
      </c>
      <c r="B91" s="57"/>
      <c r="C91" s="4">
        <f t="shared" si="13"/>
        <v>1562.8999999999999</v>
      </c>
      <c r="D91" s="4">
        <f t="shared" si="13"/>
        <v>1562.8999999999999</v>
      </c>
      <c r="E91" s="4">
        <f t="shared" si="13"/>
        <v>553.8</v>
      </c>
      <c r="F91" s="4">
        <f t="shared" si="13"/>
        <v>0</v>
      </c>
      <c r="G91" s="4">
        <f t="shared" si="13"/>
        <v>0</v>
      </c>
      <c r="H91" s="4">
        <f t="shared" si="13"/>
        <v>0</v>
      </c>
      <c r="I91" s="4">
        <f t="shared" si="13"/>
        <v>0</v>
      </c>
      <c r="J91" s="15">
        <f t="shared" si="9"/>
        <v>0.3543412886301107</v>
      </c>
      <c r="K91" s="16">
        <f t="shared" si="7"/>
        <v>0.3543412886301107</v>
      </c>
    </row>
    <row r="92" spans="1:11" ht="12.75">
      <c r="A92" s="60" t="s">
        <v>46</v>
      </c>
      <c r="B92" s="57"/>
      <c r="C92" s="4">
        <f t="shared" si="13"/>
        <v>4576.200000000001</v>
      </c>
      <c r="D92" s="4">
        <f t="shared" si="13"/>
        <v>4576.200000000001</v>
      </c>
      <c r="E92" s="4">
        <f t="shared" si="13"/>
        <v>1583.9</v>
      </c>
      <c r="F92" s="4">
        <f t="shared" si="13"/>
        <v>0</v>
      </c>
      <c r="G92" s="4">
        <f t="shared" si="13"/>
        <v>0</v>
      </c>
      <c r="H92" s="4">
        <f t="shared" si="13"/>
        <v>0</v>
      </c>
      <c r="I92" s="4">
        <f t="shared" si="13"/>
        <v>0</v>
      </c>
      <c r="J92" s="15">
        <f t="shared" si="9"/>
        <v>0.3461168655216118</v>
      </c>
      <c r="K92" s="16">
        <f t="shared" si="7"/>
        <v>0.3461168655216118</v>
      </c>
    </row>
    <row r="93" spans="1:249" s="9" customFormat="1" ht="12" customHeight="1">
      <c r="A93" s="60" t="s">
        <v>47</v>
      </c>
      <c r="B93" s="57"/>
      <c r="C93" s="4">
        <f t="shared" si="13"/>
        <v>2129.4</v>
      </c>
      <c r="D93" s="4">
        <f t="shared" si="13"/>
        <v>2129.4</v>
      </c>
      <c r="E93" s="4">
        <f t="shared" si="13"/>
        <v>722.4</v>
      </c>
      <c r="F93" s="4">
        <f t="shared" si="13"/>
        <v>0</v>
      </c>
      <c r="G93" s="4">
        <f t="shared" si="13"/>
        <v>0</v>
      </c>
      <c r="H93" s="4">
        <f t="shared" si="13"/>
        <v>0</v>
      </c>
      <c r="I93" s="4">
        <f t="shared" si="13"/>
        <v>0</v>
      </c>
      <c r="J93" s="15">
        <f t="shared" si="9"/>
        <v>0.3392504930966469</v>
      </c>
      <c r="K93" s="16">
        <f t="shared" si="7"/>
        <v>0.3392504930966469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</row>
    <row r="94" spans="1:249" s="9" customFormat="1" ht="13.5" customHeight="1">
      <c r="A94" s="60" t="s">
        <v>48</v>
      </c>
      <c r="B94" s="57"/>
      <c r="C94" s="4">
        <f t="shared" si="13"/>
        <v>3102</v>
      </c>
      <c r="D94" s="4">
        <f t="shared" si="13"/>
        <v>3102</v>
      </c>
      <c r="E94" s="4">
        <f t="shared" si="13"/>
        <v>1153.6</v>
      </c>
      <c r="F94" s="4">
        <f t="shared" si="13"/>
        <v>0</v>
      </c>
      <c r="G94" s="4">
        <f t="shared" si="13"/>
        <v>0</v>
      </c>
      <c r="H94" s="4">
        <f t="shared" si="13"/>
        <v>0</v>
      </c>
      <c r="I94" s="4">
        <f t="shared" si="13"/>
        <v>0</v>
      </c>
      <c r="J94" s="15">
        <f t="shared" si="9"/>
        <v>0.37188910380399737</v>
      </c>
      <c r="K94" s="16">
        <f t="shared" si="7"/>
        <v>0.37188910380399737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</row>
    <row r="95" spans="1:249" s="9" customFormat="1" ht="12.75">
      <c r="A95" s="60" t="s">
        <v>49</v>
      </c>
      <c r="B95" s="57"/>
      <c r="C95" s="4">
        <f aca="true" t="shared" si="14" ref="C95:I95">C14+C24+C34+C44+C54+C64+C67+C72+C74+C84</f>
        <v>27103.399999999998</v>
      </c>
      <c r="D95" s="4">
        <f t="shared" si="14"/>
        <v>27755.199999999997</v>
      </c>
      <c r="E95" s="4">
        <f t="shared" si="14"/>
        <v>8325.700000000003</v>
      </c>
      <c r="F95" s="4">
        <f t="shared" si="14"/>
        <v>0</v>
      </c>
      <c r="G95" s="4">
        <f t="shared" si="14"/>
        <v>0</v>
      </c>
      <c r="H95" s="4">
        <f t="shared" si="14"/>
        <v>0</v>
      </c>
      <c r="I95" s="4">
        <f t="shared" si="14"/>
        <v>0</v>
      </c>
      <c r="J95" s="15">
        <f t="shared" si="9"/>
        <v>0.3071828626666766</v>
      </c>
      <c r="K95" s="16">
        <f t="shared" si="7"/>
        <v>0.29996901481524196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</row>
    <row r="96" spans="1:249" s="9" customFormat="1" ht="63">
      <c r="A96" s="19" t="s">
        <v>94</v>
      </c>
      <c r="B96" s="1" t="s">
        <v>52</v>
      </c>
      <c r="C96" s="4">
        <f>C97+C98+C99+C100+C101+C102+C103+C104+C105</f>
        <v>29593.1</v>
      </c>
      <c r="D96" s="4">
        <f>D97+D98+D99+D100+D101+D102+D103+D104+D105</f>
        <v>29593.1</v>
      </c>
      <c r="E96" s="4">
        <f>E97+E98+E99+E100+E101+E102+E103+E104+E105</f>
        <v>12330.5</v>
      </c>
      <c r="F96" s="4">
        <f>F97+F98+F99+F100+F101+F102+F103+F104+F105</f>
        <v>0</v>
      </c>
      <c r="G96" s="5">
        <f>E96/C96</f>
        <v>0.41666807465253725</v>
      </c>
      <c r="H96" s="16" t="e">
        <f>E96/#REF!</f>
        <v>#REF!</v>
      </c>
      <c r="I96" s="16" t="e">
        <f>E96/#REF!</f>
        <v>#REF!</v>
      </c>
      <c r="J96" s="15">
        <f t="shared" si="9"/>
        <v>0.41666807465253725</v>
      </c>
      <c r="K96" s="16">
        <f t="shared" si="7"/>
        <v>0.41666807465253725</v>
      </c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</row>
    <row r="97" spans="1:249" s="9" customFormat="1" ht="12.75">
      <c r="A97" s="60" t="s">
        <v>41</v>
      </c>
      <c r="B97" s="57"/>
      <c r="C97" s="6">
        <v>4944</v>
      </c>
      <c r="D97" s="6">
        <v>4944</v>
      </c>
      <c r="E97" s="6">
        <v>2060</v>
      </c>
      <c r="F97" s="6"/>
      <c r="G97" s="63"/>
      <c r="H97" s="64"/>
      <c r="I97" s="64"/>
      <c r="J97" s="64">
        <f t="shared" si="9"/>
        <v>0.4166666666666667</v>
      </c>
      <c r="K97" s="64">
        <f t="shared" si="7"/>
        <v>0.4166666666666667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</row>
    <row r="98" spans="1:249" s="9" customFormat="1" ht="12.75">
      <c r="A98" s="60" t="s">
        <v>42</v>
      </c>
      <c r="B98" s="57"/>
      <c r="C98" s="6">
        <v>2987.1</v>
      </c>
      <c r="D98" s="6">
        <v>2987.1</v>
      </c>
      <c r="E98" s="6">
        <v>1244.6</v>
      </c>
      <c r="F98" s="6"/>
      <c r="G98" s="63"/>
      <c r="H98" s="64"/>
      <c r="I98" s="64"/>
      <c r="J98" s="64">
        <f t="shared" si="9"/>
        <v>0.4166582973452512</v>
      </c>
      <c r="K98" s="64">
        <f t="shared" si="7"/>
        <v>0.4166582973452512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</row>
    <row r="99" spans="1:249" s="9" customFormat="1" ht="12.75">
      <c r="A99" s="60" t="s">
        <v>43</v>
      </c>
      <c r="B99" s="57"/>
      <c r="C99" s="6">
        <v>3682.7</v>
      </c>
      <c r="D99" s="6">
        <v>3682.7</v>
      </c>
      <c r="E99" s="6">
        <v>1534.5</v>
      </c>
      <c r="F99" s="6"/>
      <c r="G99" s="63"/>
      <c r="H99" s="64"/>
      <c r="I99" s="64"/>
      <c r="J99" s="64">
        <f t="shared" si="9"/>
        <v>0.41667798082928287</v>
      </c>
      <c r="K99" s="64">
        <f t="shared" si="7"/>
        <v>0.41667798082928287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</row>
    <row r="100" spans="1:249" s="9" customFormat="1" ht="12.75" customHeight="1">
      <c r="A100" s="60" t="s">
        <v>44</v>
      </c>
      <c r="B100" s="57"/>
      <c r="C100" s="6">
        <v>2508.2</v>
      </c>
      <c r="D100" s="6">
        <v>2508.2</v>
      </c>
      <c r="E100" s="6">
        <v>1045.1</v>
      </c>
      <c r="F100" s="6"/>
      <c r="G100" s="63"/>
      <c r="H100" s="64"/>
      <c r="I100" s="64"/>
      <c r="J100" s="64">
        <f t="shared" si="9"/>
        <v>0.41667331153815484</v>
      </c>
      <c r="K100" s="64">
        <f t="shared" si="7"/>
        <v>0.41667331153815484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</row>
    <row r="101" spans="1:249" s="9" customFormat="1" ht="12.75">
      <c r="A101" s="60" t="s">
        <v>45</v>
      </c>
      <c r="B101" s="57"/>
      <c r="C101" s="6">
        <v>3827</v>
      </c>
      <c r="D101" s="6">
        <v>3827</v>
      </c>
      <c r="E101" s="6">
        <v>1594.7</v>
      </c>
      <c r="F101" s="6"/>
      <c r="G101" s="63"/>
      <c r="H101" s="64"/>
      <c r="I101" s="64"/>
      <c r="J101" s="64">
        <f t="shared" si="9"/>
        <v>0.4166971518160439</v>
      </c>
      <c r="K101" s="64">
        <f t="shared" si="7"/>
        <v>0.4166971518160439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>
      <c r="A102" s="60" t="s">
        <v>46</v>
      </c>
      <c r="B102" s="57"/>
      <c r="C102" s="6">
        <v>3243.3</v>
      </c>
      <c r="D102" s="6">
        <v>3243.3</v>
      </c>
      <c r="E102" s="6">
        <v>1351.4</v>
      </c>
      <c r="F102" s="6"/>
      <c r="G102" s="63"/>
      <c r="H102" s="64"/>
      <c r="I102" s="64"/>
      <c r="J102" s="64">
        <f t="shared" si="9"/>
        <v>0.41667437486510656</v>
      </c>
      <c r="K102" s="64">
        <f t="shared" si="7"/>
        <v>0.41667437486510656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249" s="9" customFormat="1" ht="12.75" customHeight="1">
      <c r="A103" s="60" t="s">
        <v>47</v>
      </c>
      <c r="B103" s="57"/>
      <c r="C103" s="6">
        <v>3629.6</v>
      </c>
      <c r="D103" s="6">
        <v>3629.6</v>
      </c>
      <c r="E103" s="6">
        <v>1512.3</v>
      </c>
      <c r="F103" s="6"/>
      <c r="G103" s="63"/>
      <c r="H103" s="64"/>
      <c r="I103" s="64"/>
      <c r="J103" s="64">
        <f t="shared" si="9"/>
        <v>0.4166574829182279</v>
      </c>
      <c r="K103" s="64">
        <f t="shared" si="7"/>
        <v>0.4166574829182279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</row>
    <row r="104" spans="1:249" s="9" customFormat="1" ht="12.75">
      <c r="A104" s="60" t="s">
        <v>48</v>
      </c>
      <c r="B104" s="57"/>
      <c r="C104" s="6">
        <v>4771.2</v>
      </c>
      <c r="D104" s="6">
        <v>4771.2</v>
      </c>
      <c r="E104" s="6">
        <v>1987.9</v>
      </c>
      <c r="F104" s="6"/>
      <c r="G104" s="63"/>
      <c r="H104" s="64"/>
      <c r="I104" s="64"/>
      <c r="J104" s="64">
        <f t="shared" si="9"/>
        <v>0.4166457075788062</v>
      </c>
      <c r="K104" s="64">
        <f t="shared" si="7"/>
        <v>0.4166457075788062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249" s="9" customFormat="1" ht="12.75">
      <c r="A105" s="72" t="s">
        <v>49</v>
      </c>
      <c r="B105" s="57"/>
      <c r="C105" s="6"/>
      <c r="D105" s="6"/>
      <c r="E105" s="6"/>
      <c r="F105" s="62"/>
      <c r="G105" s="63"/>
      <c r="H105" s="64"/>
      <c r="I105" s="64"/>
      <c r="J105" s="64"/>
      <c r="K105" s="64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</row>
    <row r="106" spans="1:249" s="9" customFormat="1" ht="110.25">
      <c r="A106" s="19" t="s">
        <v>95</v>
      </c>
      <c r="B106" s="1" t="s">
        <v>53</v>
      </c>
      <c r="C106" s="4">
        <f>C107+C108+C109+C110+C111+C112+C113+C114+C115</f>
        <v>1250.6000000000001</v>
      </c>
      <c r="D106" s="4">
        <f>D107+D108+D109+D110+D111+D112+D113+D114+D115</f>
        <v>1250.6000000000001</v>
      </c>
      <c r="E106" s="4">
        <f>E107+E108+E109+E110+E111+E112+E113+E114+E115</f>
        <v>625.4000000000001</v>
      </c>
      <c r="F106" s="4">
        <f>F107+F108+F109+F110+F111+F112+F113+F114+F115</f>
        <v>0</v>
      </c>
      <c r="G106" s="5">
        <f>E106/C106</f>
        <v>0.5000799616184232</v>
      </c>
      <c r="H106" s="5" t="e">
        <f>E106/#REF!</f>
        <v>#REF!</v>
      </c>
      <c r="I106" s="5" t="e">
        <f>E106/#REF!</f>
        <v>#REF!</v>
      </c>
      <c r="J106" s="15">
        <f aca="true" t="shared" si="15" ref="J106:J137">E106/C106</f>
        <v>0.5000799616184232</v>
      </c>
      <c r="K106" s="16">
        <f aca="true" t="shared" si="16" ref="K106:K137">E106/D106</f>
        <v>0.5000799616184232</v>
      </c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</row>
    <row r="107" spans="1:249" s="9" customFormat="1" ht="12.75">
      <c r="A107" s="60" t="s">
        <v>41</v>
      </c>
      <c r="B107" s="57"/>
      <c r="C107" s="6">
        <v>96.2</v>
      </c>
      <c r="D107" s="6">
        <v>96.2</v>
      </c>
      <c r="E107" s="6">
        <v>48.1</v>
      </c>
      <c r="F107" s="62"/>
      <c r="G107" s="63"/>
      <c r="H107" s="63"/>
      <c r="I107" s="63"/>
      <c r="J107" s="64">
        <f t="shared" si="15"/>
        <v>0.5</v>
      </c>
      <c r="K107" s="64">
        <f t="shared" si="16"/>
        <v>0.5</v>
      </c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</row>
    <row r="108" spans="1:249" s="9" customFormat="1" ht="12.75">
      <c r="A108" s="60" t="s">
        <v>42</v>
      </c>
      <c r="B108" s="57"/>
      <c r="C108" s="6">
        <v>96.2</v>
      </c>
      <c r="D108" s="6">
        <v>96.2</v>
      </c>
      <c r="E108" s="6">
        <v>48.1</v>
      </c>
      <c r="F108" s="62"/>
      <c r="G108" s="63"/>
      <c r="H108" s="63"/>
      <c r="I108" s="63"/>
      <c r="J108" s="64">
        <f t="shared" si="15"/>
        <v>0.5</v>
      </c>
      <c r="K108" s="64">
        <f t="shared" si="16"/>
        <v>0.5</v>
      </c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</row>
    <row r="109" spans="1:249" s="9" customFormat="1" ht="12.75">
      <c r="A109" s="60" t="s">
        <v>43</v>
      </c>
      <c r="B109" s="57"/>
      <c r="C109" s="6">
        <v>96.2</v>
      </c>
      <c r="D109" s="6">
        <v>96.2</v>
      </c>
      <c r="E109" s="6">
        <v>48.1</v>
      </c>
      <c r="F109" s="62"/>
      <c r="G109" s="63"/>
      <c r="H109" s="63"/>
      <c r="I109" s="63"/>
      <c r="J109" s="64">
        <f t="shared" si="15"/>
        <v>0.5</v>
      </c>
      <c r="K109" s="64">
        <f t="shared" si="16"/>
        <v>0.5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</row>
    <row r="110" spans="1:249" s="9" customFormat="1" ht="12.75">
      <c r="A110" s="60" t="s">
        <v>44</v>
      </c>
      <c r="B110" s="57"/>
      <c r="C110" s="6">
        <v>96.2</v>
      </c>
      <c r="D110" s="6">
        <v>96.2</v>
      </c>
      <c r="E110" s="6">
        <v>48.1</v>
      </c>
      <c r="F110" s="62"/>
      <c r="G110" s="63"/>
      <c r="H110" s="63"/>
      <c r="I110" s="63"/>
      <c r="J110" s="64">
        <f t="shared" si="15"/>
        <v>0.5</v>
      </c>
      <c r="K110" s="64">
        <f t="shared" si="16"/>
        <v>0.5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</row>
    <row r="111" spans="1:249" s="9" customFormat="1" ht="12.75">
      <c r="A111" s="60" t="s">
        <v>45</v>
      </c>
      <c r="B111" s="57"/>
      <c r="C111" s="6">
        <v>96.2</v>
      </c>
      <c r="D111" s="6">
        <v>96.2</v>
      </c>
      <c r="E111" s="6">
        <v>48.1</v>
      </c>
      <c r="F111" s="62"/>
      <c r="G111" s="63"/>
      <c r="H111" s="63"/>
      <c r="I111" s="63"/>
      <c r="J111" s="64">
        <f t="shared" si="15"/>
        <v>0.5</v>
      </c>
      <c r="K111" s="64">
        <f t="shared" si="16"/>
        <v>0.5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</row>
    <row r="112" spans="1:249" s="9" customFormat="1" ht="12.75">
      <c r="A112" s="60" t="s">
        <v>46</v>
      </c>
      <c r="B112" s="57"/>
      <c r="C112" s="6">
        <v>96.2</v>
      </c>
      <c r="D112" s="6">
        <v>96.2</v>
      </c>
      <c r="E112" s="6">
        <v>48.1</v>
      </c>
      <c r="F112" s="62"/>
      <c r="G112" s="63"/>
      <c r="H112" s="63"/>
      <c r="I112" s="63"/>
      <c r="J112" s="64">
        <f t="shared" si="15"/>
        <v>0.5</v>
      </c>
      <c r="K112" s="64">
        <f t="shared" si="16"/>
        <v>0.5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</row>
    <row r="113" spans="1:249" s="9" customFormat="1" ht="12.75">
      <c r="A113" s="60" t="s">
        <v>47</v>
      </c>
      <c r="B113" s="57"/>
      <c r="C113" s="6">
        <v>96.2</v>
      </c>
      <c r="D113" s="6">
        <v>96.2</v>
      </c>
      <c r="E113" s="6">
        <v>48.1</v>
      </c>
      <c r="F113" s="62"/>
      <c r="G113" s="63"/>
      <c r="H113" s="63"/>
      <c r="I113" s="63"/>
      <c r="J113" s="64">
        <f t="shared" si="15"/>
        <v>0.5</v>
      </c>
      <c r="K113" s="64">
        <f t="shared" si="16"/>
        <v>0.5</v>
      </c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</row>
    <row r="114" spans="1:11" s="9" customFormat="1" ht="12.75">
      <c r="A114" s="60" t="s">
        <v>48</v>
      </c>
      <c r="B114" s="57"/>
      <c r="C114" s="6">
        <v>96.2</v>
      </c>
      <c r="D114" s="6">
        <v>96.2</v>
      </c>
      <c r="E114" s="6">
        <v>48.1</v>
      </c>
      <c r="F114" s="62"/>
      <c r="G114" s="63"/>
      <c r="H114" s="63"/>
      <c r="I114" s="63"/>
      <c r="J114" s="64">
        <f t="shared" si="15"/>
        <v>0.5</v>
      </c>
      <c r="K114" s="64">
        <f t="shared" si="16"/>
        <v>0.5</v>
      </c>
    </row>
    <row r="115" spans="1:249" ht="12.75">
      <c r="A115" s="60" t="s">
        <v>49</v>
      </c>
      <c r="B115" s="57"/>
      <c r="C115" s="29">
        <v>481</v>
      </c>
      <c r="D115" s="29">
        <v>481</v>
      </c>
      <c r="E115" s="29">
        <v>240.6</v>
      </c>
      <c r="F115" s="62"/>
      <c r="G115" s="63"/>
      <c r="H115" s="5"/>
      <c r="I115" s="5"/>
      <c r="J115" s="64">
        <f t="shared" si="15"/>
        <v>0.5002079002079002</v>
      </c>
      <c r="K115" s="64">
        <f t="shared" si="16"/>
        <v>0.5002079002079002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26.25">
      <c r="A116" s="19" t="s">
        <v>96</v>
      </c>
      <c r="B116" s="27" t="s">
        <v>76</v>
      </c>
      <c r="C116" s="4">
        <f>C117+C118+C119+C120+C121+C122+C123+C124+C125</f>
        <v>15963.4</v>
      </c>
      <c r="D116" s="4">
        <f>D117+D118+D119+D120+D121+D122+D123+D124+D125</f>
        <v>19758.1</v>
      </c>
      <c r="E116" s="4">
        <f>E117+E118+E119+E120+E121+E122+E123+E124+E125</f>
        <v>5107.400000000001</v>
      </c>
      <c r="F116" s="12">
        <f>F117+F118+F119+F120+F121+F122+F123+F124+F125</f>
        <v>0</v>
      </c>
      <c r="G116" s="5">
        <f>E116/C116</f>
        <v>0.3199443727526718</v>
      </c>
      <c r="H116" s="16"/>
      <c r="I116" s="16"/>
      <c r="J116" s="15">
        <f t="shared" si="15"/>
        <v>0.3199443727526718</v>
      </c>
      <c r="K116" s="16">
        <f t="shared" si="16"/>
        <v>0.25849651535319695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s="90" customFormat="1" ht="16.5">
      <c r="A117" s="60" t="s">
        <v>41</v>
      </c>
      <c r="B117" s="66"/>
      <c r="C117" s="67"/>
      <c r="D117" s="67"/>
      <c r="E117" s="6"/>
      <c r="F117" s="65"/>
      <c r="G117" s="94"/>
      <c r="H117" s="97"/>
      <c r="I117" s="97"/>
      <c r="J117" s="64"/>
      <c r="K117" s="64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0" t="s">
        <v>42</v>
      </c>
      <c r="B118" s="66"/>
      <c r="C118" s="67">
        <v>1185.6</v>
      </c>
      <c r="D118" s="67">
        <v>1205.3</v>
      </c>
      <c r="E118" s="6">
        <v>825</v>
      </c>
      <c r="F118" s="65"/>
      <c r="G118" s="94"/>
      <c r="H118" s="97"/>
      <c r="I118" s="97"/>
      <c r="J118" s="64">
        <f t="shared" si="15"/>
        <v>0.6958502024291499</v>
      </c>
      <c r="K118" s="64">
        <f t="shared" si="16"/>
        <v>0.684476893719406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0" t="s">
        <v>43</v>
      </c>
      <c r="B119" s="66"/>
      <c r="C119" s="67"/>
      <c r="D119" s="67">
        <v>16.4</v>
      </c>
      <c r="E119" s="6">
        <v>15.6</v>
      </c>
      <c r="F119" s="65"/>
      <c r="G119" s="94"/>
      <c r="H119" s="97"/>
      <c r="I119" s="97"/>
      <c r="J119" s="64"/>
      <c r="K119" s="64">
        <f t="shared" si="16"/>
        <v>0.951219512195122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0" t="s">
        <v>44</v>
      </c>
      <c r="B120" s="66"/>
      <c r="C120" s="67">
        <v>1040.1</v>
      </c>
      <c r="D120" s="67">
        <v>1171.1</v>
      </c>
      <c r="E120" s="6">
        <v>1171.1</v>
      </c>
      <c r="F120" s="65"/>
      <c r="G120" s="94"/>
      <c r="H120" s="97"/>
      <c r="I120" s="97"/>
      <c r="J120" s="64">
        <f t="shared" si="15"/>
        <v>1.1259494279396212</v>
      </c>
      <c r="K120" s="64">
        <f t="shared" si="16"/>
        <v>1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0" t="s">
        <v>45</v>
      </c>
      <c r="B121" s="66"/>
      <c r="C121" s="67">
        <v>1443</v>
      </c>
      <c r="D121" s="67">
        <v>1468</v>
      </c>
      <c r="E121" s="67">
        <v>626.3</v>
      </c>
      <c r="F121" s="65"/>
      <c r="G121" s="94"/>
      <c r="H121" s="96"/>
      <c r="I121" s="96"/>
      <c r="J121" s="64">
        <f t="shared" si="15"/>
        <v>0.434026334026334</v>
      </c>
      <c r="K121" s="64">
        <f t="shared" si="16"/>
        <v>0.42663487738419614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0" t="s">
        <v>46</v>
      </c>
      <c r="B122" s="66"/>
      <c r="C122" s="67">
        <v>1782.3</v>
      </c>
      <c r="D122" s="67">
        <v>1782.3</v>
      </c>
      <c r="E122" s="6">
        <v>1633.6</v>
      </c>
      <c r="F122" s="65"/>
      <c r="G122" s="94"/>
      <c r="H122" s="97"/>
      <c r="I122" s="97"/>
      <c r="J122" s="64">
        <f t="shared" si="15"/>
        <v>0.9165684789317174</v>
      </c>
      <c r="K122" s="64">
        <f t="shared" si="16"/>
        <v>0.9165684789317174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0" t="s">
        <v>47</v>
      </c>
      <c r="B123" s="66"/>
      <c r="C123" s="67"/>
      <c r="D123" s="67">
        <v>49.8</v>
      </c>
      <c r="E123" s="6">
        <v>49.8</v>
      </c>
      <c r="F123" s="65"/>
      <c r="G123" s="94"/>
      <c r="H123" s="97"/>
      <c r="I123" s="97"/>
      <c r="J123" s="64"/>
      <c r="K123" s="64">
        <f t="shared" si="16"/>
        <v>1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0" t="s">
        <v>48</v>
      </c>
      <c r="B124" s="66"/>
      <c r="C124" s="67">
        <v>1347.6</v>
      </c>
      <c r="D124" s="67">
        <v>1347.6</v>
      </c>
      <c r="E124" s="6">
        <v>786</v>
      </c>
      <c r="F124" s="65"/>
      <c r="G124" s="94"/>
      <c r="H124" s="97"/>
      <c r="I124" s="97"/>
      <c r="J124" s="64">
        <f t="shared" si="15"/>
        <v>0.5832591273374889</v>
      </c>
      <c r="K124" s="64">
        <f t="shared" si="16"/>
        <v>0.5832591273374889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0" t="s">
        <v>49</v>
      </c>
      <c r="B125" s="66"/>
      <c r="C125" s="65">
        <v>9164.8</v>
      </c>
      <c r="D125" s="65">
        <v>12717.6</v>
      </c>
      <c r="E125" s="6"/>
      <c r="F125" s="62"/>
      <c r="G125" s="94"/>
      <c r="H125" s="97"/>
      <c r="I125" s="97"/>
      <c r="J125" s="64">
        <f t="shared" si="15"/>
        <v>0</v>
      </c>
      <c r="K125" s="64">
        <f t="shared" si="16"/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26.25">
      <c r="A126" s="19" t="s">
        <v>115</v>
      </c>
      <c r="B126" s="27" t="s">
        <v>116</v>
      </c>
      <c r="C126" s="86">
        <f aca="true" t="shared" si="17" ref="C126:I126">C127+C128+C129+C130+C131+C132+C133+C134+C135</f>
        <v>0</v>
      </c>
      <c r="D126" s="86">
        <f t="shared" si="17"/>
        <v>9338.8</v>
      </c>
      <c r="E126" s="88">
        <f t="shared" si="17"/>
        <v>0</v>
      </c>
      <c r="F126" s="86">
        <f t="shared" si="17"/>
        <v>0</v>
      </c>
      <c r="G126" s="86">
        <f t="shared" si="17"/>
        <v>0</v>
      </c>
      <c r="H126" s="86">
        <f t="shared" si="17"/>
        <v>0</v>
      </c>
      <c r="I126" s="86">
        <f t="shared" si="17"/>
        <v>0</v>
      </c>
      <c r="J126" s="64"/>
      <c r="K126" s="64">
        <f t="shared" si="16"/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 customHeight="1" hidden="1">
      <c r="A127" s="60" t="s">
        <v>41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 t="e">
        <f t="shared" si="16"/>
        <v>#DIV/0!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0" t="s">
        <v>42</v>
      </c>
      <c r="B128" s="66"/>
      <c r="C128" s="66"/>
      <c r="D128" s="67">
        <v>213</v>
      </c>
      <c r="E128" s="6"/>
      <c r="F128" s="62"/>
      <c r="G128" s="63"/>
      <c r="H128" s="5"/>
      <c r="I128" s="5"/>
      <c r="J128" s="64"/>
      <c r="K128" s="64">
        <f t="shared" si="16"/>
        <v>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0" t="s">
        <v>43</v>
      </c>
      <c r="B129" s="66"/>
      <c r="C129" s="66"/>
      <c r="D129" s="67">
        <v>1000.4</v>
      </c>
      <c r="E129" s="6"/>
      <c r="F129" s="62"/>
      <c r="G129" s="63"/>
      <c r="H129" s="5"/>
      <c r="I129" s="5"/>
      <c r="J129" s="64"/>
      <c r="K129" s="64">
        <f t="shared" si="16"/>
        <v>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0" t="s">
        <v>44</v>
      </c>
      <c r="B130" s="66"/>
      <c r="C130" s="66"/>
      <c r="D130" s="67">
        <v>1260.8</v>
      </c>
      <c r="E130" s="6"/>
      <c r="F130" s="62"/>
      <c r="G130" s="63"/>
      <c r="H130" s="5"/>
      <c r="I130" s="5"/>
      <c r="J130" s="64"/>
      <c r="K130" s="64">
        <f t="shared" si="16"/>
        <v>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0" t="s">
        <v>45</v>
      </c>
      <c r="B131" s="66"/>
      <c r="C131" s="66"/>
      <c r="D131" s="67"/>
      <c r="E131" s="6"/>
      <c r="F131" s="62"/>
      <c r="G131" s="63"/>
      <c r="H131" s="5"/>
      <c r="I131" s="5"/>
      <c r="J131" s="64"/>
      <c r="K131" s="64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0" t="s">
        <v>46</v>
      </c>
      <c r="B132" s="66"/>
      <c r="C132" s="66"/>
      <c r="D132" s="67"/>
      <c r="E132" s="6"/>
      <c r="F132" s="62"/>
      <c r="G132" s="63"/>
      <c r="H132" s="5"/>
      <c r="I132" s="5"/>
      <c r="J132" s="64"/>
      <c r="K132" s="64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0" t="s">
        <v>47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0" t="s">
        <v>48</v>
      </c>
      <c r="B134" s="66"/>
      <c r="C134" s="66"/>
      <c r="D134" s="67"/>
      <c r="E134" s="6"/>
      <c r="F134" s="62"/>
      <c r="G134" s="63"/>
      <c r="H134" s="5"/>
      <c r="I134" s="5"/>
      <c r="J134" s="64"/>
      <c r="K134" s="64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60" t="s">
        <v>49</v>
      </c>
      <c r="B135" s="66"/>
      <c r="C135" s="66"/>
      <c r="D135" s="67">
        <v>6864.6</v>
      </c>
      <c r="E135" s="6"/>
      <c r="F135" s="62"/>
      <c r="G135" s="63"/>
      <c r="H135" s="5"/>
      <c r="I135" s="5"/>
      <c r="J135" s="64"/>
      <c r="K135" s="64">
        <f t="shared" si="16"/>
        <v>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111" t="s">
        <v>54</v>
      </c>
      <c r="B136" s="112"/>
      <c r="C136" s="12">
        <f>C137+C138+C139+C140+C141+C142+C143+C144+C145</f>
        <v>46807.09999999999</v>
      </c>
      <c r="D136" s="12">
        <f>D137+D138+D139+D140+D141+D142+D143+D144+D145</f>
        <v>59940.600000000006</v>
      </c>
      <c r="E136" s="4">
        <f>E137+E138+E139+E140+E141+E142+E143+E144+E145</f>
        <v>18063.3</v>
      </c>
      <c r="F136" s="12">
        <f>F137+F138+F139+F140+F141+F142+F143+F144+F145</f>
        <v>0</v>
      </c>
      <c r="G136" s="30">
        <f aca="true" t="shared" si="18" ref="G136:G144">E136/C136</f>
        <v>0.3859094026333612</v>
      </c>
      <c r="H136" s="5" t="e">
        <f>E136/#REF!</f>
        <v>#REF!</v>
      </c>
      <c r="I136" s="5" t="e">
        <f>E136/#REF!</f>
        <v>#REF!</v>
      </c>
      <c r="J136" s="15">
        <f t="shared" si="15"/>
        <v>0.3859094026333612</v>
      </c>
      <c r="K136" s="15">
        <f t="shared" si="16"/>
        <v>0.3013533398064083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41</v>
      </c>
      <c r="B137" s="21"/>
      <c r="C137" s="4">
        <f aca="true" t="shared" si="19" ref="C137:C145">C107+C97+C117</f>
        <v>5040.2</v>
      </c>
      <c r="D137" s="4">
        <f aca="true" t="shared" si="20" ref="D137:D145">D107+D97+D117+D127</f>
        <v>5040.2</v>
      </c>
      <c r="E137" s="4">
        <f>E107+E97+E117</f>
        <v>2108.1</v>
      </c>
      <c r="F137" s="4">
        <f>F107+F97+F117</f>
        <v>0</v>
      </c>
      <c r="G137" s="30">
        <f t="shared" si="18"/>
        <v>0.41825721201539623</v>
      </c>
      <c r="H137" s="5" t="e">
        <f>E137/#REF!</f>
        <v>#REF!</v>
      </c>
      <c r="I137" s="5" t="e">
        <f>E137/#REF!</f>
        <v>#REF!</v>
      </c>
      <c r="J137" s="15">
        <f t="shared" si="15"/>
        <v>0.41825721201539623</v>
      </c>
      <c r="K137" s="16">
        <f t="shared" si="16"/>
        <v>0.41825721201539623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42</v>
      </c>
      <c r="B138" s="11"/>
      <c r="C138" s="4">
        <f t="shared" si="19"/>
        <v>4268.9</v>
      </c>
      <c r="D138" s="4">
        <f t="shared" si="20"/>
        <v>4501.599999999999</v>
      </c>
      <c r="E138" s="4">
        <f>E108+E98+E118+E128</f>
        <v>2117.7</v>
      </c>
      <c r="F138" s="4">
        <f aca="true" t="shared" si="21" ref="F138:F145">F108+F98+F118</f>
        <v>0</v>
      </c>
      <c r="G138" s="30">
        <f t="shared" si="18"/>
        <v>0.49607627257607345</v>
      </c>
      <c r="H138" s="5" t="e">
        <f>E138/#REF!</f>
        <v>#REF!</v>
      </c>
      <c r="I138" s="5" t="e">
        <f>E138/#REF!</f>
        <v>#REF!</v>
      </c>
      <c r="J138" s="15">
        <f aca="true" t="shared" si="22" ref="J138:J155">E138/C138</f>
        <v>0.49607627257607345</v>
      </c>
      <c r="K138" s="16">
        <f aca="true" t="shared" si="23" ref="K138:K155">E138/D138</f>
        <v>0.4704327350275458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43</v>
      </c>
      <c r="B139" s="11"/>
      <c r="C139" s="4">
        <f t="shared" si="19"/>
        <v>3778.8999999999996</v>
      </c>
      <c r="D139" s="4">
        <f t="shared" si="20"/>
        <v>4795.7</v>
      </c>
      <c r="E139" s="4">
        <f>E109+E99+E119</f>
        <v>1598.1999999999998</v>
      </c>
      <c r="F139" s="4">
        <f t="shared" si="21"/>
        <v>0</v>
      </c>
      <c r="G139" s="30">
        <f t="shared" si="18"/>
        <v>0.4229273068882479</v>
      </c>
      <c r="H139" s="5" t="e">
        <f>E139/#REF!</f>
        <v>#REF!</v>
      </c>
      <c r="I139" s="5" t="e">
        <f>E139/#REF!</f>
        <v>#REF!</v>
      </c>
      <c r="J139" s="15">
        <f t="shared" si="22"/>
        <v>0.4229273068882479</v>
      </c>
      <c r="K139" s="16">
        <f t="shared" si="23"/>
        <v>0.3332568759513731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44</v>
      </c>
      <c r="B140" s="21"/>
      <c r="C140" s="4">
        <f t="shared" si="19"/>
        <v>3644.4999999999995</v>
      </c>
      <c r="D140" s="4">
        <f t="shared" si="20"/>
        <v>5036.299999999999</v>
      </c>
      <c r="E140" s="4">
        <f>E110+E100+E120+E130</f>
        <v>2264.2999999999997</v>
      </c>
      <c r="F140" s="4">
        <f t="shared" si="21"/>
        <v>0</v>
      </c>
      <c r="G140" s="30">
        <f t="shared" si="18"/>
        <v>0.621292358348196</v>
      </c>
      <c r="H140" s="5" t="e">
        <f>E140/#REF!</f>
        <v>#REF!</v>
      </c>
      <c r="I140" s="5" t="e">
        <f>E140/#REF!</f>
        <v>#REF!</v>
      </c>
      <c r="J140" s="15">
        <f t="shared" si="22"/>
        <v>0.621292358348196</v>
      </c>
      <c r="K140" s="16">
        <f t="shared" si="23"/>
        <v>0.4495959335226257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45</v>
      </c>
      <c r="B141" s="11"/>
      <c r="C141" s="4">
        <f t="shared" si="19"/>
        <v>5366.2</v>
      </c>
      <c r="D141" s="4">
        <f t="shared" si="20"/>
        <v>5391.2</v>
      </c>
      <c r="E141" s="4">
        <f>E111+E101+E121</f>
        <v>2269.1</v>
      </c>
      <c r="F141" s="4">
        <f t="shared" si="21"/>
        <v>0</v>
      </c>
      <c r="G141" s="30">
        <f t="shared" si="18"/>
        <v>0.4228504341992471</v>
      </c>
      <c r="H141" s="5" t="e">
        <f>E141/#REF!</f>
        <v>#REF!</v>
      </c>
      <c r="I141" s="5" t="e">
        <f>E141/#REF!</f>
        <v>#REF!</v>
      </c>
      <c r="J141" s="15">
        <f t="shared" si="22"/>
        <v>0.4228504341992471</v>
      </c>
      <c r="K141" s="16">
        <f t="shared" si="23"/>
        <v>0.4208895978631845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46</v>
      </c>
      <c r="B142" s="11"/>
      <c r="C142" s="4">
        <f t="shared" si="19"/>
        <v>5121.8</v>
      </c>
      <c r="D142" s="4">
        <f t="shared" si="20"/>
        <v>5121.8</v>
      </c>
      <c r="E142" s="4">
        <f>E112+E102+E122+E132</f>
        <v>3033.1</v>
      </c>
      <c r="F142" s="4">
        <f t="shared" si="21"/>
        <v>0</v>
      </c>
      <c r="G142" s="30">
        <f t="shared" si="18"/>
        <v>0.592194150493967</v>
      </c>
      <c r="H142" s="5" t="e">
        <f>E142/#REF!</f>
        <v>#REF!</v>
      </c>
      <c r="I142" s="5" t="e">
        <f>E142/#REF!</f>
        <v>#REF!</v>
      </c>
      <c r="J142" s="15">
        <f t="shared" si="22"/>
        <v>0.592194150493967</v>
      </c>
      <c r="K142" s="16">
        <f t="shared" si="23"/>
        <v>0.592194150493967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249" ht="12.75">
      <c r="A143" s="20" t="s">
        <v>47</v>
      </c>
      <c r="B143" s="11"/>
      <c r="C143" s="4">
        <f t="shared" si="19"/>
        <v>3725.7999999999997</v>
      </c>
      <c r="D143" s="4">
        <f t="shared" si="20"/>
        <v>3775.6</v>
      </c>
      <c r="E143" s="4">
        <f>E113+E103+E123</f>
        <v>1610.1999999999998</v>
      </c>
      <c r="F143" s="4">
        <f t="shared" si="21"/>
        <v>0</v>
      </c>
      <c r="G143" s="30">
        <f t="shared" si="18"/>
        <v>0.4321756401309786</v>
      </c>
      <c r="H143" s="5" t="e">
        <f>E143/#REF!</f>
        <v>#REF!</v>
      </c>
      <c r="I143" s="5" t="e">
        <f>E143/#REF!</f>
        <v>#REF!</v>
      </c>
      <c r="J143" s="15">
        <f t="shared" si="22"/>
        <v>0.4321756401309786</v>
      </c>
      <c r="K143" s="16">
        <f t="shared" si="23"/>
        <v>0.42647526220997983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</row>
    <row r="144" spans="1:11" ht="12.75">
      <c r="A144" s="20" t="s">
        <v>48</v>
      </c>
      <c r="B144" s="11"/>
      <c r="C144" s="4">
        <f t="shared" si="19"/>
        <v>6215</v>
      </c>
      <c r="D144" s="4">
        <f t="shared" si="20"/>
        <v>6215</v>
      </c>
      <c r="E144" s="4">
        <f>E114+E104+E124+E134</f>
        <v>2822</v>
      </c>
      <c r="F144" s="4">
        <f t="shared" si="21"/>
        <v>0</v>
      </c>
      <c r="G144" s="30">
        <f t="shared" si="18"/>
        <v>0.45406275140788416</v>
      </c>
      <c r="H144" s="5" t="e">
        <f>E144/#REF!</f>
        <v>#REF!</v>
      </c>
      <c r="I144" s="5" t="e">
        <f>E144/#REF!</f>
        <v>#REF!</v>
      </c>
      <c r="J144" s="15">
        <f t="shared" si="22"/>
        <v>0.45406275140788416</v>
      </c>
      <c r="K144" s="16">
        <f t="shared" si="23"/>
        <v>0.45406275140788416</v>
      </c>
    </row>
    <row r="145" spans="1:11" ht="12.75">
      <c r="A145" s="20" t="s">
        <v>49</v>
      </c>
      <c r="B145" s="11"/>
      <c r="C145" s="4">
        <f t="shared" si="19"/>
        <v>9645.8</v>
      </c>
      <c r="D145" s="4">
        <f t="shared" si="20"/>
        <v>20063.2</v>
      </c>
      <c r="E145" s="4">
        <f>E115+E105+E125</f>
        <v>240.6</v>
      </c>
      <c r="F145" s="4">
        <f t="shared" si="21"/>
        <v>0</v>
      </c>
      <c r="G145" s="4">
        <f>G115+G105+G125</f>
        <v>0</v>
      </c>
      <c r="H145" s="4">
        <f>H115+H105+H125</f>
        <v>0</v>
      </c>
      <c r="I145" s="4">
        <f>I115+I105+I125</f>
        <v>0</v>
      </c>
      <c r="J145" s="15">
        <f t="shared" si="22"/>
        <v>0.024943498724833608</v>
      </c>
      <c r="K145" s="16">
        <f t="shared" si="23"/>
        <v>0.011992104948363171</v>
      </c>
    </row>
    <row r="146" spans="1:249" ht="16.5">
      <c r="A146" s="113" t="s">
        <v>35</v>
      </c>
      <c r="B146" s="114"/>
      <c r="C146" s="17">
        <f>C136+C86</f>
        <v>97498.19999999998</v>
      </c>
      <c r="D146" s="17">
        <f>D136+D86</f>
        <v>111636.90000000001</v>
      </c>
      <c r="E146" s="17">
        <f>E136+E86</f>
        <v>34623</v>
      </c>
      <c r="F146" s="73">
        <f>F136+F86</f>
        <v>0</v>
      </c>
      <c r="G146" s="18">
        <f aca="true" t="shared" si="24" ref="G146:G155">E146/C146</f>
        <v>0.35511424826304494</v>
      </c>
      <c r="H146" s="18" t="e">
        <f>E146/#REF!</f>
        <v>#REF!</v>
      </c>
      <c r="I146" s="18" t="e">
        <f>E146/#REF!</f>
        <v>#REF!</v>
      </c>
      <c r="J146" s="89">
        <f t="shared" si="22"/>
        <v>0.35511424826304494</v>
      </c>
      <c r="K146" s="89">
        <f t="shared" si="23"/>
        <v>0.3101393893954418</v>
      </c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  <c r="HN146" s="90"/>
      <c r="HO146" s="90"/>
      <c r="HP146" s="90"/>
      <c r="HQ146" s="90"/>
      <c r="HR146" s="90"/>
      <c r="HS146" s="90"/>
      <c r="HT146" s="90"/>
      <c r="HU146" s="90"/>
      <c r="HV146" s="90"/>
      <c r="HW146" s="90"/>
      <c r="HX146" s="90"/>
      <c r="HY146" s="90"/>
      <c r="HZ146" s="90"/>
      <c r="IA146" s="90"/>
      <c r="IB146" s="90"/>
      <c r="IC146" s="90"/>
      <c r="ID146" s="90"/>
      <c r="IE146" s="90"/>
      <c r="IF146" s="90"/>
      <c r="IG146" s="90"/>
      <c r="IH146" s="90"/>
      <c r="II146" s="90"/>
      <c r="IJ146" s="90"/>
      <c r="IK146" s="90"/>
      <c r="IL146" s="90"/>
      <c r="IM146" s="90"/>
      <c r="IN146" s="90"/>
      <c r="IO146" s="90"/>
    </row>
    <row r="147" spans="1:11" ht="15.75">
      <c r="A147" s="22" t="s">
        <v>41</v>
      </c>
      <c r="B147" s="23"/>
      <c r="C147" s="24">
        <f aca="true" t="shared" si="25" ref="C147:F155">C87+C137</f>
        <v>8879</v>
      </c>
      <c r="D147" s="24">
        <f t="shared" si="25"/>
        <v>8879</v>
      </c>
      <c r="E147" s="24">
        <f t="shared" si="25"/>
        <v>3177.6</v>
      </c>
      <c r="F147" s="74">
        <f t="shared" si="25"/>
        <v>0</v>
      </c>
      <c r="G147" s="50">
        <f t="shared" si="24"/>
        <v>0.357878139430116</v>
      </c>
      <c r="H147" s="50" t="e">
        <f>E147/#REF!</f>
        <v>#REF!</v>
      </c>
      <c r="I147" s="50" t="e">
        <f>E147/#REF!</f>
        <v>#REF!</v>
      </c>
      <c r="J147" s="81">
        <f t="shared" si="22"/>
        <v>0.357878139430116</v>
      </c>
      <c r="K147" s="51">
        <f t="shared" si="23"/>
        <v>0.357878139430116</v>
      </c>
    </row>
    <row r="148" spans="1:11" ht="15.75">
      <c r="A148" s="22" t="s">
        <v>42</v>
      </c>
      <c r="B148" s="23"/>
      <c r="C148" s="24">
        <f t="shared" si="25"/>
        <v>5878.2</v>
      </c>
      <c r="D148" s="24">
        <f t="shared" si="25"/>
        <v>6141.299999999999</v>
      </c>
      <c r="E148" s="24">
        <f t="shared" si="25"/>
        <v>2625.2999999999997</v>
      </c>
      <c r="F148" s="74">
        <f t="shared" si="25"/>
        <v>0</v>
      </c>
      <c r="G148" s="50">
        <f t="shared" si="24"/>
        <v>0.4466163111156476</v>
      </c>
      <c r="H148" s="50" t="e">
        <f>E148/#REF!</f>
        <v>#REF!</v>
      </c>
      <c r="I148" s="50" t="e">
        <f>E148/#REF!</f>
        <v>#REF!</v>
      </c>
      <c r="J148" s="81">
        <f t="shared" si="22"/>
        <v>0.4466163111156476</v>
      </c>
      <c r="K148" s="51">
        <f t="shared" si="23"/>
        <v>0.4274827805187827</v>
      </c>
    </row>
    <row r="149" spans="1:11" ht="15.75">
      <c r="A149" s="22" t="s">
        <v>43</v>
      </c>
      <c r="B149" s="23"/>
      <c r="C149" s="24">
        <f t="shared" si="25"/>
        <v>7292.099999999999</v>
      </c>
      <c r="D149" s="24">
        <f t="shared" si="25"/>
        <v>8451.8</v>
      </c>
      <c r="E149" s="24">
        <f t="shared" si="25"/>
        <v>3300.2999999999997</v>
      </c>
      <c r="F149" s="74">
        <f t="shared" si="25"/>
        <v>0</v>
      </c>
      <c r="G149" s="50">
        <f t="shared" si="24"/>
        <v>0.4525856749084626</v>
      </c>
      <c r="H149" s="50" t="e">
        <f>E149/#REF!</f>
        <v>#REF!</v>
      </c>
      <c r="I149" s="50" t="e">
        <f>E149/#REF!</f>
        <v>#REF!</v>
      </c>
      <c r="J149" s="81">
        <f t="shared" si="22"/>
        <v>0.4525856749084626</v>
      </c>
      <c r="K149" s="51">
        <f t="shared" si="23"/>
        <v>0.39048486712889563</v>
      </c>
    </row>
    <row r="150" spans="1:11" ht="15.75">
      <c r="A150" s="22" t="s">
        <v>44</v>
      </c>
      <c r="B150" s="23"/>
      <c r="C150" s="24">
        <f t="shared" si="25"/>
        <v>6900.4</v>
      </c>
      <c r="D150" s="24">
        <f t="shared" si="25"/>
        <v>8472.3</v>
      </c>
      <c r="E150" s="24">
        <f t="shared" si="25"/>
        <v>3205.3999999999996</v>
      </c>
      <c r="F150" s="74">
        <f t="shared" si="25"/>
        <v>0</v>
      </c>
      <c r="G150" s="50">
        <f t="shared" si="24"/>
        <v>0.4645237957219871</v>
      </c>
      <c r="H150" s="50" t="e">
        <f>E150/#REF!</f>
        <v>#REF!</v>
      </c>
      <c r="I150" s="50" t="e">
        <f>E150/#REF!</f>
        <v>#REF!</v>
      </c>
      <c r="J150" s="81">
        <f t="shared" si="22"/>
        <v>0.4645237957219871</v>
      </c>
      <c r="K150" s="51">
        <f t="shared" si="23"/>
        <v>0.3783388218075375</v>
      </c>
    </row>
    <row r="151" spans="1:11" ht="15.75">
      <c r="A151" s="22" t="s">
        <v>45</v>
      </c>
      <c r="B151" s="23"/>
      <c r="C151" s="24">
        <f t="shared" si="25"/>
        <v>6929.099999999999</v>
      </c>
      <c r="D151" s="24">
        <f t="shared" si="25"/>
        <v>6954.099999999999</v>
      </c>
      <c r="E151" s="24">
        <f t="shared" si="25"/>
        <v>2822.8999999999996</v>
      </c>
      <c r="F151" s="74">
        <f t="shared" si="25"/>
        <v>0</v>
      </c>
      <c r="G151" s="50">
        <f t="shared" si="24"/>
        <v>0.4073977861482732</v>
      </c>
      <c r="H151" s="50" t="e">
        <f>E151/#REF!</f>
        <v>#REF!</v>
      </c>
      <c r="I151" s="50" t="e">
        <f>E151/#REF!</f>
        <v>#REF!</v>
      </c>
      <c r="J151" s="81">
        <f t="shared" si="22"/>
        <v>0.4073977861482732</v>
      </c>
      <c r="K151" s="51">
        <f t="shared" si="23"/>
        <v>0.40593319049194</v>
      </c>
    </row>
    <row r="152" spans="1:11" ht="15.75">
      <c r="A152" s="22" t="s">
        <v>46</v>
      </c>
      <c r="B152" s="23"/>
      <c r="C152" s="24">
        <f t="shared" si="25"/>
        <v>9698</v>
      </c>
      <c r="D152" s="24">
        <f t="shared" si="25"/>
        <v>9698</v>
      </c>
      <c r="E152" s="24">
        <f t="shared" si="25"/>
        <v>4617</v>
      </c>
      <c r="F152" s="74">
        <f t="shared" si="25"/>
        <v>0</v>
      </c>
      <c r="G152" s="50">
        <f t="shared" si="24"/>
        <v>0.4760775417611879</v>
      </c>
      <c r="H152" s="50" t="e">
        <f>E152/#REF!</f>
        <v>#REF!</v>
      </c>
      <c r="I152" s="50" t="e">
        <f>E152/#REF!</f>
        <v>#REF!</v>
      </c>
      <c r="J152" s="81">
        <f t="shared" si="22"/>
        <v>0.4760775417611879</v>
      </c>
      <c r="K152" s="51">
        <f t="shared" si="23"/>
        <v>0.4760775417611879</v>
      </c>
    </row>
    <row r="153" spans="1:11" ht="15.75">
      <c r="A153" s="22" t="s">
        <v>47</v>
      </c>
      <c r="B153" s="23"/>
      <c r="C153" s="24">
        <f t="shared" si="25"/>
        <v>5855.2</v>
      </c>
      <c r="D153" s="24">
        <f t="shared" si="25"/>
        <v>5905</v>
      </c>
      <c r="E153" s="24">
        <f t="shared" si="25"/>
        <v>2332.6</v>
      </c>
      <c r="F153" s="74">
        <f t="shared" si="25"/>
        <v>0</v>
      </c>
      <c r="G153" s="50">
        <f t="shared" si="24"/>
        <v>0.3983809263560596</v>
      </c>
      <c r="H153" s="50" t="e">
        <f>E153/#REF!</f>
        <v>#REF!</v>
      </c>
      <c r="I153" s="50" t="e">
        <f>E153/#REF!</f>
        <v>#REF!</v>
      </c>
      <c r="J153" s="81">
        <f t="shared" si="22"/>
        <v>0.3983809263560596</v>
      </c>
      <c r="K153" s="51">
        <f t="shared" si="23"/>
        <v>0.3950211685012701</v>
      </c>
    </row>
    <row r="154" spans="1:11" ht="15.75">
      <c r="A154" s="22" t="s">
        <v>48</v>
      </c>
      <c r="B154" s="23"/>
      <c r="C154" s="24">
        <f t="shared" si="25"/>
        <v>9317</v>
      </c>
      <c r="D154" s="24">
        <f t="shared" si="25"/>
        <v>9317</v>
      </c>
      <c r="E154" s="24">
        <f t="shared" si="25"/>
        <v>3975.6</v>
      </c>
      <c r="F154" s="74">
        <f t="shared" si="25"/>
        <v>0</v>
      </c>
      <c r="G154" s="50">
        <f t="shared" si="24"/>
        <v>0.42670387463775894</v>
      </c>
      <c r="H154" s="50" t="e">
        <f>E154/#REF!</f>
        <v>#REF!</v>
      </c>
      <c r="I154" s="50" t="e">
        <f>E154/#REF!</f>
        <v>#REF!</v>
      </c>
      <c r="J154" s="81">
        <f t="shared" si="22"/>
        <v>0.42670387463775894</v>
      </c>
      <c r="K154" s="51">
        <f t="shared" si="23"/>
        <v>0.42670387463775894</v>
      </c>
    </row>
    <row r="155" spans="1:11" ht="15.75">
      <c r="A155" s="25" t="s">
        <v>49</v>
      </c>
      <c r="B155" s="23"/>
      <c r="C155" s="24">
        <f t="shared" si="25"/>
        <v>36749.2</v>
      </c>
      <c r="D155" s="24">
        <f t="shared" si="25"/>
        <v>47818.399999999994</v>
      </c>
      <c r="E155" s="24">
        <f t="shared" si="25"/>
        <v>8566.300000000003</v>
      </c>
      <c r="F155" s="24">
        <f t="shared" si="25"/>
        <v>0</v>
      </c>
      <c r="G155" s="50">
        <f t="shared" si="24"/>
        <v>0.23310167296158837</v>
      </c>
      <c r="H155" s="50" t="e">
        <f>E155/#REF!</f>
        <v>#REF!</v>
      </c>
      <c r="I155" s="50" t="e">
        <f>E155/#REF!</f>
        <v>#REF!</v>
      </c>
      <c r="J155" s="81">
        <f t="shared" si="22"/>
        <v>0.23310167296158837</v>
      </c>
      <c r="K155" s="51">
        <f t="shared" si="23"/>
        <v>0.17914233851404487</v>
      </c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  <row r="458" spans="8:11" ht="12.75">
      <c r="H458" s="68"/>
      <c r="I458" s="68"/>
      <c r="J458" s="68"/>
      <c r="K458" s="68"/>
    </row>
  </sheetData>
  <sheetProtection/>
  <mergeCells count="14">
    <mergeCell ref="A1:F1"/>
    <mergeCell ref="A2:F2"/>
    <mergeCell ref="K3:K4"/>
    <mergeCell ref="E3:E4"/>
    <mergeCell ref="D3:D4"/>
    <mergeCell ref="A3:A4"/>
    <mergeCell ref="B3:B4"/>
    <mergeCell ref="C3:C4"/>
    <mergeCell ref="A136:B136"/>
    <mergeCell ref="A146:B146"/>
    <mergeCell ref="A65:B65"/>
    <mergeCell ref="A85:B85"/>
    <mergeCell ref="A86:B86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2022-06-16T05:32:49Z</dcterms:modified>
  <cp:category/>
  <cp:version/>
  <cp:contentType/>
  <cp:contentStatus/>
</cp:coreProperties>
</file>