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<sst xmlns="http://schemas.openxmlformats.org/spreadsheetml/2006/main" count="353" uniqueCount="130">
  <si>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</si>
  <si>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</si>
  <si>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</si>
  <si>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</si>
  <si>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</si>
  <si>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</si>
  <si>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</si>
  <si>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</si>
  <si>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</si>
  <si>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</si>
  <si>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</si>
  <si>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</si>
  <si>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</si>
  <si>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</si>
  <si>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</si>
  <si>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</si>
  <si>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</si>
  <si>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</si>
  <si>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</si>
  <si>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</si>
  <si>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</si>
  <si>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</si>
  <si>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</si>
  <si>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</si>
  <si>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</si>
  <si>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</si>
  <si>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</si>
  <si>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</si>
  <si>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</si>
  <si>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</si>
  <si>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</si>
  <si>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</si>
  <si>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</si>
  <si>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</si>
  <si>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</si>
  <si>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</si>
  <si>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</si>
  <si>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</si>
  <si>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</si>
  <si>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</si>
  <si>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</si>
  <si>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</si>
  <si>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</si>
  <si>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</si>
  <si>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</si>
  <si>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</si>
  <si>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</si>
  <si>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</si>
  <si>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</si>
  <si>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</si>
  <si>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</si>
  <si>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</si>
  <si>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</si>
  <si>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</si>
  <si>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</si>
  <si>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</si>
  <si>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</si>
  <si>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</si>
  <si>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</si>
  <si>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</si>
  <si>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</si>
  <si>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</si>
  <si>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</si>
  <si>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</si>
  <si>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</si>
  <si>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</si>
  <si>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</si>
  <si>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</si>
  <si>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</si>
  <si>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</si>
  <si>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</si>
  <si>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</si>
  <si>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</si>
  <si>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</si>
  <si>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</si>
  <si>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</si>
  <si>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</si>
  <si>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</si>
  <si>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</si>
  <si>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</si>
  <si>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</si>
  <si>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</si>
  <si>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</si>
  <si>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</si>
  <si>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</si>
  <si>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</si>
  <si>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</si>
  <si>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</si>
  <si>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</si>
  <si>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</si>
  <si>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</si>
  <si>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</si>
  <si>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</si>
  <si>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</si>
  <si>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</si>
  <si>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</si>
  <si>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</si>
  <si>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</si>
  <si>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</si>
  <si>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</si>
  <si>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</si>
  <si>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</si>
  <si>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</si>
  <si>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</si>
  <si>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</si>
  <si>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</si>
  <si>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</si>
  <si>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</si>
  <si>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</si>
  <si>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</si>
  <si>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</si>
  <si>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</si>
  <si>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</si>
  <si>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</si>
  <si>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</si>
  <si>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</si>
  <si>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</si>
  <si>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</si>
  <si>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</si>
  <si>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</si>
  <si>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</si>
  <si>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2 02 01001 10 0000 150</t>
  </si>
  <si>
    <t>2 02 03015 10 0000 150</t>
  </si>
  <si>
    <t>2 02 04999 10 0000 150</t>
  </si>
  <si>
    <t>2 07 05010 00 0000 150</t>
  </si>
  <si>
    <t>Иные МБТ бюджетам поселении по ППМИ</t>
  </si>
  <si>
    <t>об исполнении бюджетов поселений на 1 января  2020 г.</t>
  </si>
  <si>
    <t>на 1 января</t>
  </si>
  <si>
    <t>на 1 января 2020 года</t>
  </si>
  <si>
    <t>исполнено на 1 января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</si>
</sst>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консолидированный 01.04.2019"/>
      <sheetName val="консолидированный 01.05.2019"/>
      <sheetName val="консолидированный 01.06.2019"/>
      <sheetName val="консолидированный 01.07.2019"/>
      <sheetName val="консолидированный 01.08.2019"/>
      <sheetName val="консолидированный 01.09.2018"/>
      <sheetName val="консолидированный 01.10.2019"/>
      <sheetName val="консолидированный 01.11.2019"/>
      <sheetName val="консолидированный 01.12.2019"/>
      <sheetName val="консолидированный 01.01.2020"/>
      <sheetName val="районный 01.02.2019"/>
      <sheetName val="районный 01.03.2019"/>
      <sheetName val="районный 01.04.2019"/>
      <sheetName val="районный 01.05.2019"/>
      <sheetName val="районный 01.06.2019"/>
      <sheetName val="районный 01.07.2019"/>
      <sheetName val="районный 01.08.2019"/>
      <sheetName val="районный 01.09.2019"/>
      <sheetName val="районный 01.10.2019"/>
      <sheetName val="районный 01.11.2019"/>
      <sheetName val="районный 01.12.2019"/>
      <sheetName val="районный 01.01.2020"/>
      <sheetName val="поселения 01.02.2019"/>
      <sheetName val="поселения 01.03.2019 "/>
      <sheetName val="поселения 01.04.2019"/>
      <sheetName val="поселения 01.05.2019"/>
      <sheetName val="поселения 01.06.2019"/>
      <sheetName val="поселения 01.07.2019)"/>
      <sheetName val="поселения 01.08.2019"/>
      <sheetName val="поселения 01.09.2019"/>
      <sheetName val="поселения 01.10.2019"/>
      <sheetName val="поселения 01.11.2019"/>
      <sheetName val="поселения 01.12.2019"/>
      <sheetName val="поселения 01.01.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SheetLayoutView="100" zoomScalePageLayoutView="0" workbookViewId="0" topLeftCell="A25">
      <selection activeCell="I37" sqref="I37"/>
    </sheetView>
  </sheetViews>
  <sheetFormatPr defaultColWidth="9.00390625" defaultRowHeight="12.75" outlineLevelRow="1" outlineLevelCol="1"/>
  <cols>
    <col min="1" max="1" width="28.875" style="45" customWidth="1"/>
    <col min="2" max="2" width="33.00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249" width="9.125" style="45" customWidth="1"/>
    <col min="250" max="250" width="28.875" style="45" customWidth="1"/>
    <col min="251" max="251" width="29.625" style="45" customWidth="1"/>
    <col min="252" max="252" width="11.375" style="45" customWidth="1"/>
    <col min="253" max="16384" width="15.003906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128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102</v>
      </c>
      <c r="D4" s="38" t="s">
        <v>103</v>
      </c>
      <c r="E4" s="38" t="s">
        <v>129</v>
      </c>
      <c r="F4" s="38" t="s">
        <v>56</v>
      </c>
      <c r="G4" s="38" t="s">
        <v>62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157245.3</v>
      </c>
      <c r="E5" s="78">
        <v>155605.3</v>
      </c>
      <c r="F5" s="89">
        <f>E5/C5</f>
        <v>1.0465025408431456</v>
      </c>
      <c r="G5" s="89">
        <f>E5/D5</f>
        <v>0.9895704354915537</v>
      </c>
    </row>
    <row r="6" spans="1:7" ht="15.75" outlineLevel="1">
      <c r="A6" s="39" t="s">
        <v>72</v>
      </c>
      <c r="B6" s="44" t="s">
        <v>73</v>
      </c>
      <c r="C6" s="78">
        <v>10431.2</v>
      </c>
      <c r="D6" s="78">
        <v>10431.2</v>
      </c>
      <c r="E6" s="78">
        <v>11508.7</v>
      </c>
      <c r="F6" s="89">
        <f>E6/C6</f>
        <v>1.1032958815860112</v>
      </c>
      <c r="G6" s="89">
        <f>E6/D6</f>
        <v>1.1032958815860112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4764.1</v>
      </c>
      <c r="E7" s="78">
        <v>5566.5</v>
      </c>
      <c r="F7" s="89">
        <f>E7/C7</f>
        <v>1.4214759959141983</v>
      </c>
      <c r="G7" s="89">
        <f>E7/D7</f>
        <v>1.1684263554501373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75.3</v>
      </c>
      <c r="E8" s="78">
        <v>139.6</v>
      </c>
      <c r="F8" s="77" t="s">
        <v>14</v>
      </c>
      <c r="G8" s="89">
        <f>E8/D8</f>
        <v>1.8539176626826028</v>
      </c>
    </row>
    <row r="9" spans="1:7" ht="47.25" outlineLevel="1">
      <c r="A9" s="39" t="s">
        <v>100</v>
      </c>
      <c r="B9" s="44" t="s">
        <v>101</v>
      </c>
      <c r="C9" s="78">
        <v>100.5</v>
      </c>
      <c r="D9" s="78">
        <v>100.5</v>
      </c>
      <c r="E9" s="41">
        <v>84.1</v>
      </c>
      <c r="F9" s="89">
        <f>E9/C9</f>
        <v>0.8368159203980099</v>
      </c>
      <c r="G9" s="89">
        <f>E9/D9</f>
        <v>0.8368159203980099</v>
      </c>
    </row>
    <row r="10" spans="1:7" ht="15.75" outlineLevel="1">
      <c r="A10" s="39" t="s">
        <v>10</v>
      </c>
      <c r="B10" s="44" t="s">
        <v>61</v>
      </c>
      <c r="C10" s="78">
        <v>5020.5</v>
      </c>
      <c r="D10" s="78">
        <v>5438.7</v>
      </c>
      <c r="E10" s="78">
        <v>5658.4</v>
      </c>
      <c r="F10" s="89">
        <f>E10/C10</f>
        <v>1.1270590578627626</v>
      </c>
      <c r="G10" s="89">
        <f>E10/D10</f>
        <v>1.0403956827918437</v>
      </c>
    </row>
    <row r="11" spans="1:7" ht="15.75" outlineLevel="1">
      <c r="A11" s="39" t="s">
        <v>87</v>
      </c>
      <c r="B11" s="44" t="s">
        <v>85</v>
      </c>
      <c r="C11" s="78">
        <v>3817.9</v>
      </c>
      <c r="D11" s="78">
        <v>4907.6</v>
      </c>
      <c r="E11" s="78">
        <v>4912.4</v>
      </c>
      <c r="F11" s="89">
        <f>E11/C11</f>
        <v>1.286675921318002</v>
      </c>
      <c r="G11" s="89">
        <f>E11/D11</f>
        <v>1.0009780748227237</v>
      </c>
    </row>
    <row r="12" spans="1:7" ht="15.75" outlineLevel="1">
      <c r="A12" s="39" t="s">
        <v>87</v>
      </c>
      <c r="B12" s="44" t="s">
        <v>86</v>
      </c>
      <c r="C12" s="78">
        <v>8796.9</v>
      </c>
      <c r="D12" s="78">
        <v>9819.1</v>
      </c>
      <c r="E12" s="78">
        <v>10018.8</v>
      </c>
      <c r="F12" s="89">
        <f>E12/C12</f>
        <v>1.1389012038331685</v>
      </c>
      <c r="G12" s="89">
        <f>E12/D12</f>
        <v>1.0203379128433359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2866.5</v>
      </c>
      <c r="F13" s="89">
        <f>E13/C13</f>
        <v>0.875240450673262</v>
      </c>
      <c r="G13" s="89">
        <f>E13/D13</f>
        <v>0.875240450673262</v>
      </c>
    </row>
    <row r="14" spans="1:253" s="46" customFormat="1" ht="15.75" outlineLevel="1">
      <c r="A14" s="39" t="s">
        <v>98</v>
      </c>
      <c r="B14" s="44" t="s">
        <v>99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5.75" outlineLevel="1">
      <c r="A15" s="100" t="s">
        <v>15</v>
      </c>
      <c r="B15" s="100"/>
      <c r="C15" s="76">
        <f>SUM(C5:C14)</f>
        <v>184065.9</v>
      </c>
      <c r="D15" s="76">
        <f>SUM(D5:D14)</f>
        <v>196056.90000000002</v>
      </c>
      <c r="E15" s="76">
        <f>SUM(E5:E14)</f>
        <v>196360.3</v>
      </c>
      <c r="F15" s="42">
        <f>E15/C15</f>
        <v>1.0667934690781942</v>
      </c>
      <c r="G15" s="42">
        <f>E15/D15</f>
        <v>1.0015475099320654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7" ht="15.75" outlineLevel="1">
      <c r="A16" s="39" t="s">
        <v>67</v>
      </c>
      <c r="B16" s="40" t="s">
        <v>16</v>
      </c>
      <c r="C16" s="78">
        <v>5380.3</v>
      </c>
      <c r="D16" s="78">
        <v>6132.7</v>
      </c>
      <c r="E16" s="41">
        <v>5765.4</v>
      </c>
      <c r="F16" s="89">
        <f>E16/C16</f>
        <v>1.0715759344274483</v>
      </c>
      <c r="G16" s="89">
        <f>E16/D16</f>
        <v>0.9401079459291992</v>
      </c>
    </row>
    <row r="17" spans="1:7" ht="15.75" outlineLevel="1">
      <c r="A17" s="39" t="s">
        <v>75</v>
      </c>
      <c r="B17" s="40" t="s">
        <v>16</v>
      </c>
      <c r="C17" s="78">
        <v>569.5</v>
      </c>
      <c r="D17" s="78">
        <v>569.5</v>
      </c>
      <c r="E17" s="41">
        <v>641.4</v>
      </c>
      <c r="F17" s="89">
        <f>E17/C17</f>
        <v>1.1262510974539068</v>
      </c>
      <c r="G17" s="89">
        <f>E17/D17</f>
        <v>1.1262510974539068</v>
      </c>
    </row>
    <row r="18" spans="1:7" ht="31.5" outlineLevel="1">
      <c r="A18" s="39" t="s">
        <v>59</v>
      </c>
      <c r="B18" s="44" t="s">
        <v>17</v>
      </c>
      <c r="C18" s="78">
        <v>1303.5</v>
      </c>
      <c r="D18" s="78">
        <v>1303.5</v>
      </c>
      <c r="E18" s="41">
        <v>2164.1</v>
      </c>
      <c r="F18" s="89">
        <f>E18/C18</f>
        <v>1.660222477943997</v>
      </c>
      <c r="G18" s="89">
        <f>E18/D18</f>
        <v>1.660222477943997</v>
      </c>
    </row>
    <row r="19" spans="1:7" ht="31.5" outlineLevel="1">
      <c r="A19" s="39" t="s">
        <v>64</v>
      </c>
      <c r="B19" s="44" t="s">
        <v>65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58</v>
      </c>
      <c r="B20" s="44" t="s">
        <v>18</v>
      </c>
      <c r="C20" s="78">
        <v>200</v>
      </c>
      <c r="D20" s="78">
        <v>359.4</v>
      </c>
      <c r="E20" s="41">
        <v>431.7</v>
      </c>
      <c r="F20" s="77" t="s">
        <v>14</v>
      </c>
      <c r="G20" s="89">
        <f>E20/D20</f>
        <v>1.2011686143572622</v>
      </c>
    </row>
    <row r="21" spans="1:7" ht="15.7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181.8</v>
      </c>
      <c r="F21" s="77">
        <f>E21/C21</f>
        <v>0.606</v>
      </c>
      <c r="G21" s="89">
        <f>E21/D21</f>
        <v>0.606</v>
      </c>
    </row>
    <row r="22" spans="1:7" ht="15.75" outlineLevel="1">
      <c r="A22" s="39" t="s">
        <v>88</v>
      </c>
      <c r="B22" s="44" t="s">
        <v>104</v>
      </c>
      <c r="C22" s="78">
        <v>40</v>
      </c>
      <c r="D22" s="78">
        <v>40</v>
      </c>
      <c r="E22" s="41">
        <v>13</v>
      </c>
      <c r="F22" s="77">
        <f>E22/C22</f>
        <v>0.325</v>
      </c>
      <c r="G22" s="89">
        <f>E22/D22</f>
        <v>0.325</v>
      </c>
    </row>
    <row r="23" spans="1:7" ht="30.75" customHeight="1" outlineLevel="1">
      <c r="A23" s="39" t="s">
        <v>84</v>
      </c>
      <c r="B23" s="44" t="s">
        <v>81</v>
      </c>
      <c r="C23" s="78">
        <v>900</v>
      </c>
      <c r="D23" s="78">
        <v>3595.6</v>
      </c>
      <c r="E23" s="78">
        <v>3402.3</v>
      </c>
      <c r="F23" s="77" t="s">
        <v>14</v>
      </c>
      <c r="G23" s="89">
        <f>E23/D23</f>
        <v>0.9462398487039716</v>
      </c>
    </row>
    <row r="24" spans="1:7" ht="15.75" outlineLevel="1">
      <c r="A24" s="39" t="s">
        <v>71</v>
      </c>
      <c r="B24" s="44" t="s">
        <v>66</v>
      </c>
      <c r="C24" s="78">
        <v>100</v>
      </c>
      <c r="D24" s="78">
        <v>100</v>
      </c>
      <c r="E24" s="41">
        <v>635.7</v>
      </c>
      <c r="F24" s="77" t="s">
        <v>14</v>
      </c>
      <c r="G24" s="77" t="s">
        <v>14</v>
      </c>
    </row>
    <row r="25" spans="1:7" ht="15.75" outlineLevel="1">
      <c r="A25" s="39" t="s">
        <v>70</v>
      </c>
      <c r="B25" s="44" t="s">
        <v>21</v>
      </c>
      <c r="C25" s="78">
        <v>600</v>
      </c>
      <c r="D25" s="78">
        <v>736.1</v>
      </c>
      <c r="E25" s="41">
        <v>1500.5</v>
      </c>
      <c r="F25" s="77" t="s">
        <v>14</v>
      </c>
      <c r="G25" s="77" t="s">
        <v>14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394.6</v>
      </c>
      <c r="F26" s="89">
        <f>E26/C26</f>
        <v>0.7352338364076765</v>
      </c>
      <c r="G26" s="89">
        <f>E26/D26</f>
        <v>0.7352338364076765</v>
      </c>
    </row>
    <row r="27" spans="1:253" s="47" customFormat="1" ht="15.7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13680.500000000002</v>
      </c>
      <c r="E28" s="49">
        <f>SUM(E16:E27)</f>
        <v>15138.000000000002</v>
      </c>
      <c r="F28" s="42">
        <f>E28/C28</f>
        <v>1.5233974036429507</v>
      </c>
      <c r="G28" s="42">
        <f>E28/D28</f>
        <v>1.1065385037096598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209737.40000000002</v>
      </c>
      <c r="E29" s="49">
        <f>E15+E28</f>
        <v>211498.3</v>
      </c>
      <c r="F29" s="42">
        <f>E29/C29</f>
        <v>1.0901811261584233</v>
      </c>
      <c r="G29" s="42">
        <f>E29/D29</f>
        <v>1.008395736764163</v>
      </c>
    </row>
    <row r="30" spans="1:253" ht="31.5">
      <c r="A30" s="48" t="s">
        <v>28</v>
      </c>
      <c r="B30" s="1" t="s">
        <v>29</v>
      </c>
      <c r="C30" s="49">
        <f>C31+C36+C37</f>
        <v>336296.7</v>
      </c>
      <c r="D30" s="49">
        <f>D31+D36+D37</f>
        <v>493854.20000000007</v>
      </c>
      <c r="E30" s="49">
        <f>E31+E36+E37</f>
        <v>481745</v>
      </c>
      <c r="F30" s="43">
        <f>E30/C30</f>
        <v>1.4324999323514027</v>
      </c>
      <c r="G30" s="43">
        <f>E30/D30</f>
        <v>0.97548021258096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63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494130.30000000005</v>
      </c>
      <c r="E31" s="49">
        <f>E32+E33+E34+E35</f>
        <v>482149.5</v>
      </c>
      <c r="F31" s="43">
        <f>E31/C31</f>
        <v>1.4337027392775485</v>
      </c>
      <c r="G31" s="43">
        <f>E31/D31</f>
        <v>0.9757537637339786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47.25">
      <c r="A32" s="48" t="s">
        <v>105</v>
      </c>
      <c r="B32" s="48" t="s">
        <v>32</v>
      </c>
      <c r="C32" s="49">
        <v>131709.2</v>
      </c>
      <c r="D32" s="49">
        <v>131709.2</v>
      </c>
      <c r="E32" s="49">
        <v>131709.2</v>
      </c>
      <c r="F32" s="43">
        <f>E32/C32</f>
        <v>1</v>
      </c>
      <c r="G32" s="43">
        <f>E32/D32</f>
        <v>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78.75">
      <c r="A33" s="48" t="s">
        <v>106</v>
      </c>
      <c r="B33" s="48" t="s">
        <v>33</v>
      </c>
      <c r="C33" s="49">
        <v>3410</v>
      </c>
      <c r="D33" s="49">
        <v>107632.5</v>
      </c>
      <c r="E33" s="49">
        <v>95662.4</v>
      </c>
      <c r="F33" s="43" t="s">
        <v>14</v>
      </c>
      <c r="G33" s="43">
        <f>E33/D33</f>
        <v>0.8887873086660627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63">
      <c r="A34" s="48" t="s">
        <v>107</v>
      </c>
      <c r="B34" s="48" t="s">
        <v>34</v>
      </c>
      <c r="C34" s="49">
        <v>201177.5</v>
      </c>
      <c r="D34" s="49">
        <v>213382.1</v>
      </c>
      <c r="E34" s="49">
        <v>213382</v>
      </c>
      <c r="F34" s="42">
        <f>E34/C34</f>
        <v>1.060665332852829</v>
      </c>
      <c r="G34" s="43">
        <f>E34/D34</f>
        <v>0.9999995313571288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31.5">
      <c r="A35" s="48" t="s">
        <v>108</v>
      </c>
      <c r="B35" s="48" t="s">
        <v>57</v>
      </c>
      <c r="C35" s="49">
        <v>0</v>
      </c>
      <c r="D35" s="49">
        <v>41406.5</v>
      </c>
      <c r="E35" s="49">
        <v>41395.9</v>
      </c>
      <c r="F35" s="89"/>
      <c r="G35" s="42">
        <f>E35/D35</f>
        <v>0.9997440015456511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ht="31.5">
      <c r="A36" s="48" t="s">
        <v>82</v>
      </c>
      <c r="B36" s="50" t="s">
        <v>83</v>
      </c>
      <c r="C36" s="86"/>
      <c r="D36" s="87">
        <v>1193.2</v>
      </c>
      <c r="E36" s="88">
        <v>1064.8</v>
      </c>
      <c r="F36" s="89"/>
      <c r="G36" s="75">
        <f>E36/D36</f>
        <v>0.8923902111967817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ht="47.25">
      <c r="A37" s="48" t="s">
        <v>109</v>
      </c>
      <c r="B37" s="50" t="s">
        <v>60</v>
      </c>
      <c r="C37" s="49"/>
      <c r="D37" s="76">
        <v>-1469.3</v>
      </c>
      <c r="E37" s="76">
        <v>-1469.3</v>
      </c>
      <c r="F37" s="89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ht="15.75">
      <c r="A38" s="99" t="s">
        <v>35</v>
      </c>
      <c r="B38" s="99"/>
      <c r="C38" s="49">
        <f>C29+C30</f>
        <v>530299.6</v>
      </c>
      <c r="D38" s="49">
        <f>D29+D30</f>
        <v>703591.6000000001</v>
      </c>
      <c r="E38" s="49">
        <f>E29+E30</f>
        <v>693243.3</v>
      </c>
      <c r="F38" s="42">
        <f>E38/C38</f>
        <v>1.3072672504373002</v>
      </c>
      <c r="G38" s="42">
        <f>E38/D38</f>
        <v>0.9852921780191803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</sheetData>
  <sheetProtection/>
  <mergeCells count="7">
    <mergeCell ref="A38:B38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4"/>
  <sheetViews>
    <sheetView view="pageBreakPreview" zoomScaleSheetLayoutView="100" zoomScalePageLayoutView="0" workbookViewId="0" topLeftCell="A26">
      <selection activeCell="D45" sqref="D4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128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110</v>
      </c>
      <c r="D4" s="57" t="s">
        <v>111</v>
      </c>
      <c r="E4" s="55" t="s">
        <v>129</v>
      </c>
      <c r="F4" s="55" t="s">
        <v>56</v>
      </c>
      <c r="G4" s="55" t="s">
        <v>63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141778.9</v>
      </c>
      <c r="E5" s="78">
        <v>140104.7</v>
      </c>
      <c r="F5" s="77">
        <f>E5/C5</f>
        <v>1.0461593946965009</v>
      </c>
      <c r="G5" s="77">
        <f>E5/D5</f>
        <v>0.9881914727790949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4764.1</v>
      </c>
      <c r="E6" s="78">
        <v>5566.5</v>
      </c>
      <c r="F6" s="77">
        <f>E6/C6</f>
        <v>1.4214759959141983</v>
      </c>
      <c r="G6" s="77">
        <f>E6/D6</f>
        <v>1.1684263554501373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69.8</v>
      </c>
      <c r="F7" s="77" t="s">
        <v>14</v>
      </c>
      <c r="G7" s="77" t="s">
        <v>14</v>
      </c>
    </row>
    <row r="8" spans="1:253" s="56" customFormat="1" ht="31.5" outlineLevel="1">
      <c r="A8" s="39" t="s">
        <v>100</v>
      </c>
      <c r="B8" s="44" t="s">
        <v>101</v>
      </c>
      <c r="C8" s="78">
        <v>100.5</v>
      </c>
      <c r="D8" s="78">
        <v>100.5</v>
      </c>
      <c r="E8" s="41">
        <v>84.1</v>
      </c>
      <c r="F8" s="77">
        <f>E8/C8</f>
        <v>0.8368159203980099</v>
      </c>
      <c r="G8" s="77">
        <f>E8/D8</f>
        <v>0.8368159203980099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2866.5</v>
      </c>
      <c r="F9" s="77">
        <f>E9/C9</f>
        <v>0.875240450673262</v>
      </c>
      <c r="G9" s="77">
        <f>E9/D9</f>
        <v>0.875240450673262</v>
      </c>
    </row>
    <row r="10" spans="1:253" s="58" customFormat="1" ht="15.75" outlineLevel="1">
      <c r="A10" s="39" t="s">
        <v>98</v>
      </c>
      <c r="B10" s="40" t="s">
        <v>99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</row>
    <row r="11" spans="1:253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149927.1</v>
      </c>
      <c r="E11" s="76">
        <f>SUM(E5:E10)</f>
        <v>148691.6</v>
      </c>
      <c r="F11" s="43">
        <f>E11/C11</f>
        <v>1.0528851532682353</v>
      </c>
      <c r="G11" s="43">
        <f>E11/D11</f>
        <v>0.9917593283669196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</row>
    <row r="12" spans="1:7" s="45" customFormat="1" ht="15.75" outlineLevel="1">
      <c r="A12" s="39" t="s">
        <v>67</v>
      </c>
      <c r="B12" s="40" t="s">
        <v>16</v>
      </c>
      <c r="C12" s="78">
        <v>3171.3</v>
      </c>
      <c r="D12" s="78">
        <v>3503.7</v>
      </c>
      <c r="E12" s="41">
        <v>3374.1</v>
      </c>
      <c r="F12" s="77">
        <f>E12/C12</f>
        <v>1.0639485384542615</v>
      </c>
      <c r="G12" s="77">
        <f>E12/D12</f>
        <v>0.9630105317236065</v>
      </c>
    </row>
    <row r="13" spans="1:7" s="45" customFormat="1" ht="15.75" outlineLevel="1">
      <c r="A13" s="39" t="s">
        <v>75</v>
      </c>
      <c r="B13" s="40" t="s">
        <v>16</v>
      </c>
      <c r="C13" s="41">
        <v>569.5</v>
      </c>
      <c r="D13" s="41">
        <v>569.5</v>
      </c>
      <c r="E13" s="41">
        <v>641.4</v>
      </c>
      <c r="F13" s="77">
        <f>E13/C13</f>
        <v>1.1262510974539068</v>
      </c>
      <c r="G13" s="77">
        <f>E13/D13</f>
        <v>1.1262510974539068</v>
      </c>
    </row>
    <row r="14" spans="1:7" s="45" customFormat="1" ht="15.75" outlineLevel="1">
      <c r="A14" s="39" t="s">
        <v>59</v>
      </c>
      <c r="B14" s="44" t="s">
        <v>17</v>
      </c>
      <c r="C14" s="78">
        <v>1303.5</v>
      </c>
      <c r="D14" s="78">
        <v>1303.5</v>
      </c>
      <c r="E14" s="41">
        <v>2163.7</v>
      </c>
      <c r="F14" s="77">
        <f>E14/C14</f>
        <v>1.6599156118143459</v>
      </c>
      <c r="G14" s="77">
        <f>E14/D14</f>
        <v>1.6599156118143459</v>
      </c>
    </row>
    <row r="15" spans="1:7" s="45" customFormat="1" ht="31.5" outlineLevel="1">
      <c r="A15" s="39" t="s">
        <v>64</v>
      </c>
      <c r="B15" s="44" t="s">
        <v>65</v>
      </c>
      <c r="C15" s="41">
        <v>7</v>
      </c>
      <c r="D15" s="41">
        <v>7</v>
      </c>
      <c r="E15" s="41">
        <v>7.5</v>
      </c>
      <c r="F15" s="77">
        <f>E15/C15</f>
        <v>1.0714285714285714</v>
      </c>
      <c r="G15" s="77">
        <f>E15/D15</f>
        <v>1.0714285714285714</v>
      </c>
    </row>
    <row r="16" spans="1:7" s="45" customFormat="1" ht="15.75" outlineLevel="1">
      <c r="A16" s="39" t="s">
        <v>58</v>
      </c>
      <c r="B16" s="44" t="s">
        <v>18</v>
      </c>
      <c r="C16" s="41">
        <v>130</v>
      </c>
      <c r="D16" s="41">
        <v>130</v>
      </c>
      <c r="E16" s="41">
        <v>199.8</v>
      </c>
      <c r="F16" s="77">
        <f>E16/C16</f>
        <v>1.536923076923077</v>
      </c>
      <c r="G16" s="77">
        <f>E16/D16</f>
        <v>1.536923076923077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181.8</v>
      </c>
      <c r="F17" s="77">
        <f>E17/C17</f>
        <v>0.606</v>
      </c>
      <c r="G17" s="77">
        <f>E17/D17</f>
        <v>0.606</v>
      </c>
    </row>
    <row r="18" spans="1:7" s="45" customFormat="1" ht="15.75" outlineLevel="1">
      <c r="A18" s="39" t="s">
        <v>89</v>
      </c>
      <c r="B18" s="44" t="s">
        <v>90</v>
      </c>
      <c r="C18" s="78">
        <v>40</v>
      </c>
      <c r="D18" s="78">
        <v>40</v>
      </c>
      <c r="E18" s="41">
        <v>13</v>
      </c>
      <c r="F18" s="77">
        <f>E18/C18</f>
        <v>0.325</v>
      </c>
      <c r="G18" s="77">
        <f>E18/D18</f>
        <v>0.325</v>
      </c>
    </row>
    <row r="19" spans="1:7" s="45" customFormat="1" ht="30.75" customHeight="1" outlineLevel="1">
      <c r="A19" s="39" t="s">
        <v>91</v>
      </c>
      <c r="B19" s="44" t="s">
        <v>81</v>
      </c>
      <c r="C19" s="78">
        <v>900</v>
      </c>
      <c r="D19" s="78">
        <v>3595.6</v>
      </c>
      <c r="E19" s="78">
        <v>3390</v>
      </c>
      <c r="F19" s="77" t="s">
        <v>14</v>
      </c>
      <c r="G19" s="77">
        <f>E19/D19</f>
        <v>0.9428190010012237</v>
      </c>
    </row>
    <row r="20" spans="1:7" s="45" customFormat="1" ht="15.75" outlineLevel="1">
      <c r="A20" s="39" t="s">
        <v>71</v>
      </c>
      <c r="B20" s="44" t="s">
        <v>66</v>
      </c>
      <c r="C20" s="41">
        <v>100</v>
      </c>
      <c r="D20" s="41">
        <v>100</v>
      </c>
      <c r="E20" s="41">
        <v>635.7</v>
      </c>
      <c r="F20" s="77" t="s">
        <v>14</v>
      </c>
      <c r="G20" s="77" t="s">
        <v>14</v>
      </c>
    </row>
    <row r="21" spans="1:7" s="45" customFormat="1" ht="15.75" outlineLevel="1">
      <c r="A21" s="39" t="s">
        <v>70</v>
      </c>
      <c r="B21" s="44" t="s">
        <v>21</v>
      </c>
      <c r="C21" s="41">
        <v>350</v>
      </c>
      <c r="D21" s="41">
        <v>420.6</v>
      </c>
      <c r="E21" s="41">
        <v>1003.1</v>
      </c>
      <c r="F21" s="77" t="s">
        <v>14</v>
      </c>
      <c r="G21" s="77" t="s">
        <v>14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394.6</v>
      </c>
      <c r="F22" s="77">
        <f>E22/C22</f>
        <v>0.7352338364076765</v>
      </c>
      <c r="G22" s="77">
        <f>E22/D22</f>
        <v>0.7352338364076765</v>
      </c>
    </row>
    <row r="23" spans="1:253" s="59" customFormat="1" ht="15.75" outlineLevel="1">
      <c r="A23" s="39" t="s">
        <v>24</v>
      </c>
      <c r="B23" s="44" t="s">
        <v>25</v>
      </c>
      <c r="C23" s="41"/>
      <c r="D23" s="41"/>
      <c r="E23" s="41"/>
      <c r="F23" s="77"/>
      <c r="G23" s="7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10506.6</v>
      </c>
      <c r="E24" s="88">
        <f>SUM(E12:E23)</f>
        <v>12004.7</v>
      </c>
      <c r="F24" s="43">
        <f>E24/C24</f>
        <v>1.6205048596112313</v>
      </c>
      <c r="G24" s="43">
        <f>E24/D24</f>
        <v>1.1425865646355624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</row>
    <row r="25" spans="1:253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160433.7</v>
      </c>
      <c r="E25" s="49">
        <f>E11+E24</f>
        <v>160696.30000000002</v>
      </c>
      <c r="F25" s="52">
        <f>E25/C25</f>
        <v>1.081176201465374</v>
      </c>
      <c r="G25" s="52">
        <f>E25/D25</f>
        <v>1.001636813213184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</f>
        <v>336836.7</v>
      </c>
      <c r="D26" s="49">
        <f>D27+D32+D33</f>
        <v>494818.20000000007</v>
      </c>
      <c r="E26" s="49">
        <f>E27+E32+E33</f>
        <v>482350.2</v>
      </c>
      <c r="F26" s="43">
        <f>E26/C26</f>
        <v>1.4320001353771723</v>
      </c>
      <c r="G26" s="43">
        <f>E26/D26</f>
        <v>0.974802866992362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496287.50000000006</v>
      </c>
      <c r="E27" s="49">
        <f>E28+E29+E30+E31</f>
        <v>483819.5</v>
      </c>
      <c r="F27" s="43">
        <f>E27/C27</f>
        <v>1.4363621897495136</v>
      </c>
      <c r="G27" s="43">
        <f>E27/D27</f>
        <v>0.9748774651789536</v>
      </c>
    </row>
    <row r="28" spans="1:253" ht="31.5">
      <c r="A28" s="48" t="s">
        <v>113</v>
      </c>
      <c r="B28" s="48" t="s">
        <v>32</v>
      </c>
      <c r="C28" s="49">
        <v>131709.2</v>
      </c>
      <c r="D28" s="49">
        <v>131709.2</v>
      </c>
      <c r="E28" s="49">
        <v>131709.2</v>
      </c>
      <c r="F28" s="43">
        <f>E28/C28</f>
        <v>1</v>
      </c>
      <c r="G28" s="43">
        <f>E28/D28</f>
        <v>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47.25">
      <c r="A29" s="48" t="s">
        <v>114</v>
      </c>
      <c r="B29" s="48" t="s">
        <v>33</v>
      </c>
      <c r="C29" s="49">
        <v>3410</v>
      </c>
      <c r="D29" s="49">
        <v>107632.5</v>
      </c>
      <c r="E29" s="49">
        <v>95662.4</v>
      </c>
      <c r="F29" s="43" t="s">
        <v>14</v>
      </c>
      <c r="G29" s="43">
        <f>E29/D29</f>
        <v>0.8887873086660627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ht="47.25">
      <c r="A30" s="48" t="s">
        <v>115</v>
      </c>
      <c r="B30" s="48" t="s">
        <v>34</v>
      </c>
      <c r="C30" s="49">
        <v>201177.5</v>
      </c>
      <c r="D30" s="49">
        <v>213382.1</v>
      </c>
      <c r="E30" s="49">
        <v>213382</v>
      </c>
      <c r="F30" s="43">
        <f>E30/C30</f>
        <v>1.060665332852829</v>
      </c>
      <c r="G30" s="43">
        <f>E30/D30</f>
        <v>0.9999995313571288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15.75">
      <c r="A31" s="48" t="s">
        <v>116</v>
      </c>
      <c r="B31" s="48" t="s">
        <v>57</v>
      </c>
      <c r="C31" s="49">
        <v>540</v>
      </c>
      <c r="D31" s="49">
        <v>43563.7</v>
      </c>
      <c r="E31" s="49">
        <v>43065.9</v>
      </c>
      <c r="F31" s="43" t="s">
        <v>14</v>
      </c>
      <c r="G31" s="42">
        <f>E31/D31</f>
        <v>0.9885730550894438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47.25">
      <c r="A32" s="48" t="s">
        <v>120</v>
      </c>
      <c r="B32" s="50" t="s">
        <v>112</v>
      </c>
      <c r="C32" s="86"/>
      <c r="D32" s="87"/>
      <c r="E32" s="88"/>
      <c r="F32" s="77"/>
      <c r="G32" s="7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31.5">
      <c r="A33" s="48" t="s">
        <v>109</v>
      </c>
      <c r="B33" s="50" t="s">
        <v>60</v>
      </c>
      <c r="C33" s="49"/>
      <c r="D33" s="76">
        <v>-1469.3</v>
      </c>
      <c r="E33" s="76">
        <v>-1469.3</v>
      </c>
      <c r="F33" s="77"/>
      <c r="G33" s="75">
        <f>E33/D33</f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15.75">
      <c r="A34" s="104" t="s">
        <v>35</v>
      </c>
      <c r="B34" s="105"/>
      <c r="C34" s="49">
        <f>C25+C26</f>
        <v>485467.7</v>
      </c>
      <c r="D34" s="49">
        <f>D25+D26</f>
        <v>655251.9000000001</v>
      </c>
      <c r="E34" s="49">
        <f>E25+E26</f>
        <v>643046.5</v>
      </c>
      <c r="F34" s="75">
        <f>E34/C34</f>
        <v>1.3245917287597093</v>
      </c>
      <c r="G34" s="75">
        <f>E34/D34</f>
        <v>0.9813729651146373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</sheetData>
  <sheetProtection/>
  <mergeCells count="7">
    <mergeCell ref="A34:B34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9"/>
  <sheetViews>
    <sheetView zoomScalePageLayoutView="0" workbookViewId="0" topLeftCell="A113">
      <selection activeCell="B97" sqref="B97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126</v>
      </c>
      <c r="B2" s="112"/>
      <c r="C2" s="112"/>
      <c r="D2" s="112"/>
      <c r="E2" s="112"/>
      <c r="F2" s="112"/>
      <c r="G2" s="34"/>
    </row>
    <row r="3" spans="1:11" ht="13.5" customHeight="1">
      <c r="A3" s="113" t="s">
        <v>2</v>
      </c>
      <c r="B3" s="113" t="s">
        <v>3</v>
      </c>
      <c r="C3" s="115" t="s">
        <v>117</v>
      </c>
      <c r="D3" s="116" t="s">
        <v>118</v>
      </c>
      <c r="E3" s="61" t="s">
        <v>38</v>
      </c>
      <c r="F3" s="79" t="s">
        <v>76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4"/>
      <c r="B4" s="114"/>
      <c r="C4" s="114"/>
      <c r="D4" s="117"/>
      <c r="E4" s="96" t="s">
        <v>127</v>
      </c>
      <c r="F4" s="93" t="s">
        <v>77</v>
      </c>
      <c r="G4" s="64" t="s">
        <v>68</v>
      </c>
      <c r="H4" s="65" t="s">
        <v>40</v>
      </c>
      <c r="I4" s="65" t="s">
        <v>41</v>
      </c>
      <c r="J4" s="97" t="s">
        <v>92</v>
      </c>
      <c r="K4" s="97" t="s">
        <v>69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15466.400000000001</v>
      </c>
      <c r="E5" s="4">
        <f>E6+E7+E8+E9+E10+E11+E12+E13+E14</f>
        <v>15500.699999999999</v>
      </c>
      <c r="F5" s="4">
        <f>F6+F7+F8+F9+F10+F11+F12+F13+F14</f>
        <v>0</v>
      </c>
      <c r="G5" s="5">
        <f>E5/C5</f>
        <v>1.0496211377379314</v>
      </c>
      <c r="H5" s="16" t="e">
        <f>E5/#REF!</f>
        <v>#REF!</v>
      </c>
      <c r="I5" s="16" t="e">
        <f>E5/#REF!</f>
        <v>#REF!</v>
      </c>
      <c r="J5" s="16">
        <f>E5/C5</f>
        <v>1.0496211377379314</v>
      </c>
      <c r="K5" s="15">
        <f>E5/D5</f>
        <v>1.0022177106501835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510.6</v>
      </c>
      <c r="F6" s="68"/>
      <c r="G6" s="69"/>
      <c r="H6" s="70"/>
      <c r="I6" s="70"/>
      <c r="J6" s="70">
        <f>E6/C6</f>
        <v>1.05474075604214</v>
      </c>
      <c r="K6" s="70">
        <f>E6/D6</f>
        <v>1.05474075604214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178.3</v>
      </c>
      <c r="F7" s="68"/>
      <c r="G7" s="69"/>
      <c r="H7" s="70"/>
      <c r="I7" s="70"/>
      <c r="J7" s="70">
        <f>E7/C7</f>
        <v>0.7806479859894921</v>
      </c>
      <c r="K7" s="70">
        <f>E7/D7</f>
        <v>0.7806479859894921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451.5</v>
      </c>
      <c r="F8" s="67"/>
      <c r="G8" s="69"/>
      <c r="H8" s="70"/>
      <c r="I8" s="70"/>
      <c r="J8" s="70">
        <f>E8/C8</f>
        <v>1.1666666666666667</v>
      </c>
      <c r="K8" s="70">
        <f>E8/D8</f>
        <v>1.1666666666666667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350.3</v>
      </c>
      <c r="F9" s="68"/>
      <c r="G9" s="69"/>
      <c r="H9" s="70"/>
      <c r="I9" s="70"/>
      <c r="J9" s="70">
        <f>E9/C9</f>
        <v>0.8242352941176471</v>
      </c>
      <c r="K9" s="70">
        <f>E9/D9</f>
        <v>0.8242352941176471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116.8</v>
      </c>
      <c r="F10" s="68"/>
      <c r="G10" s="69"/>
      <c r="H10" s="70"/>
      <c r="I10" s="70"/>
      <c r="J10" s="70">
        <f>E10/C10</f>
        <v>1.6312849162011174</v>
      </c>
      <c r="K10" s="70">
        <f>E10/D10</f>
        <v>1.6312849162011174</v>
      </c>
    </row>
    <row r="11" spans="1:11" ht="12.75">
      <c r="A11" s="66" t="s">
        <v>47</v>
      </c>
      <c r="B11" s="63"/>
      <c r="C11" s="71">
        <v>1508</v>
      </c>
      <c r="D11" s="71">
        <v>1592</v>
      </c>
      <c r="E11" s="68">
        <v>1365.6</v>
      </c>
      <c r="F11" s="68"/>
      <c r="G11" s="69"/>
      <c r="H11" s="70"/>
      <c r="I11" s="70"/>
      <c r="J11" s="70">
        <f>E11/C11</f>
        <v>0.9055702917771883</v>
      </c>
      <c r="K11" s="70">
        <f>E11/D11</f>
        <v>0.857788944723618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159.5</v>
      </c>
      <c r="F12" s="68"/>
      <c r="G12" s="69"/>
      <c r="H12" s="70"/>
      <c r="I12" s="70"/>
      <c r="J12" s="70">
        <f>E12/C12</f>
        <v>0.886603668704836</v>
      </c>
      <c r="K12" s="70">
        <f>E12/D12</f>
        <v>0.886603668704836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269.2</v>
      </c>
      <c r="F13" s="68"/>
      <c r="G13" s="69"/>
      <c r="H13" s="70"/>
      <c r="I13" s="70"/>
      <c r="J13" s="70">
        <f>E13/C13</f>
        <v>0.9556265530706425</v>
      </c>
      <c r="K13" s="70">
        <f>E13/D13</f>
        <v>0.9556265530706425</v>
      </c>
    </row>
    <row r="14" spans="1:11" ht="12.75">
      <c r="A14" s="66" t="s">
        <v>50</v>
      </c>
      <c r="B14" s="63"/>
      <c r="C14" s="71">
        <v>11202.2</v>
      </c>
      <c r="D14" s="71">
        <v>11816.7</v>
      </c>
      <c r="E14" s="68">
        <v>12098.9</v>
      </c>
      <c r="F14" s="68"/>
      <c r="G14" s="69"/>
      <c r="H14" s="70"/>
      <c r="I14" s="70"/>
      <c r="J14" s="70">
        <f>E14/C14</f>
        <v>1.0800467765260395</v>
      </c>
      <c r="K14" s="70">
        <f>E14/D14</f>
        <v>1.023881455905625</v>
      </c>
    </row>
    <row r="15" spans="1:11" ht="12.75">
      <c r="A15" s="10" t="s">
        <v>72</v>
      </c>
      <c r="B15" s="21" t="s">
        <v>74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11508.6</v>
      </c>
      <c r="F15" s="12">
        <f>F16+F17+F18+F19+F20+F21+F22+F23+F24</f>
        <v>0</v>
      </c>
      <c r="G15" s="30">
        <f>E15/C15</f>
        <v>1.1032862949612703</v>
      </c>
      <c r="H15" s="30"/>
      <c r="I15" s="30"/>
      <c r="J15" s="15">
        <f>E15/C15</f>
        <v>1.1032862949612703</v>
      </c>
      <c r="K15" s="15">
        <f>E15/D15</f>
        <v>1.1032862949612703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1220.8</v>
      </c>
      <c r="F16" s="68"/>
      <c r="G16" s="69"/>
      <c r="H16" s="5"/>
      <c r="I16" s="69"/>
      <c r="J16" s="70">
        <f>E16/C16</f>
        <v>1.103298689561681</v>
      </c>
      <c r="K16" s="70">
        <f>E16/D16</f>
        <v>1.103298689561681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687.9</v>
      </c>
      <c r="F17" s="68"/>
      <c r="G17" s="69"/>
      <c r="H17" s="5"/>
      <c r="I17" s="69"/>
      <c r="J17" s="70">
        <f>E17/C17</f>
        <v>1.1032878909382517</v>
      </c>
      <c r="K17" s="70">
        <f>E17/D17</f>
        <v>1.1032878909382517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1060.4</v>
      </c>
      <c r="F18" s="68"/>
      <c r="G18" s="69"/>
      <c r="H18" s="5"/>
      <c r="I18" s="69"/>
      <c r="J18" s="70">
        <f>E18/C18</f>
        <v>1.1032043279234292</v>
      </c>
      <c r="K18" s="70">
        <f>E18/D18</f>
        <v>1.1032043279234292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1229.7</v>
      </c>
      <c r="F19" s="68"/>
      <c r="G19" s="69"/>
      <c r="H19" s="5"/>
      <c r="I19" s="69"/>
      <c r="J19" s="70">
        <f>E19/C19</f>
        <v>1.103265745558945</v>
      </c>
      <c r="K19" s="70">
        <f>E19/D19</f>
        <v>1.103265745558945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871.6</v>
      </c>
      <c r="F20" s="68"/>
      <c r="G20" s="69"/>
      <c r="H20" s="5"/>
      <c r="I20" s="69"/>
      <c r="J20" s="70">
        <f>E20/C20</f>
        <v>1.103430814027092</v>
      </c>
      <c r="K20" s="70">
        <f>E20/D20</f>
        <v>1.103430814027092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1334</v>
      </c>
      <c r="F21" s="68"/>
      <c r="G21" s="69"/>
      <c r="H21" s="5"/>
      <c r="I21" s="69"/>
      <c r="J21" s="70">
        <f>E21/C21</f>
        <v>1.1032999751881565</v>
      </c>
      <c r="K21" s="70">
        <f>E21/D21</f>
        <v>1.1032999751881565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1140.6</v>
      </c>
      <c r="F22" s="68"/>
      <c r="G22" s="69"/>
      <c r="H22" s="5"/>
      <c r="I22" s="69"/>
      <c r="J22" s="70">
        <f>E22/C22</f>
        <v>1.1033081834010448</v>
      </c>
      <c r="K22" s="70">
        <f>E22/D22</f>
        <v>1.1033081834010448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1522</v>
      </c>
      <c r="F23" s="68"/>
      <c r="G23" s="69"/>
      <c r="H23" s="30"/>
      <c r="I23" s="69"/>
      <c r="J23" s="70">
        <f>E23/C23</f>
        <v>1.1032982964842335</v>
      </c>
      <c r="K23" s="70">
        <f>E23/D23</f>
        <v>1.1032982964842335</v>
      </c>
    </row>
    <row r="24" spans="1:11" ht="12.75">
      <c r="A24" s="66" t="s">
        <v>50</v>
      </c>
      <c r="B24" s="72"/>
      <c r="C24" s="73">
        <v>2213.1</v>
      </c>
      <c r="D24" s="73">
        <v>2213.1</v>
      </c>
      <c r="E24" s="68">
        <v>2441.6</v>
      </c>
      <c r="F24" s="68"/>
      <c r="G24" s="69"/>
      <c r="H24" s="5"/>
      <c r="I24" s="69"/>
      <c r="J24" s="70">
        <f>E24/C24</f>
        <v>1.1032488364737247</v>
      </c>
      <c r="K24" s="70">
        <f>E24/D24</f>
        <v>1.1032488364737247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66.8</v>
      </c>
      <c r="E25" s="4">
        <f>E26+E27+E28+E29+E30+E31+E32+E33+E34</f>
        <v>69.80000000000001</v>
      </c>
      <c r="F25" s="4">
        <f>F26+F27+F28+F29+F30+F31+F32+F33+F34</f>
        <v>0</v>
      </c>
      <c r="G25" s="30">
        <f>E25/C25</f>
        <v>8.211764705882354</v>
      </c>
      <c r="H25" s="5" t="e">
        <f>E25/#REF!</f>
        <v>#REF!</v>
      </c>
      <c r="I25" s="5" t="e">
        <f>E25/#REF!</f>
        <v>#REF!</v>
      </c>
      <c r="J25" s="15" t="s">
        <v>14</v>
      </c>
      <c r="K25" s="15">
        <f>E25/D25</f>
        <v>1.0449101796407188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>
        <v>0.6</v>
      </c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2.1</v>
      </c>
      <c r="F31" s="68"/>
      <c r="G31" s="69"/>
      <c r="H31" s="70"/>
      <c r="I31" s="70"/>
      <c r="J31" s="70">
        <f>E31/C31</f>
        <v>1.4000000000000001</v>
      </c>
      <c r="K31" s="70">
        <f>E31/D31</f>
        <v>1.4000000000000001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61.6</v>
      </c>
      <c r="E33" s="68">
        <v>61.6</v>
      </c>
      <c r="F33" s="68"/>
      <c r="G33" s="69"/>
      <c r="H33" s="70"/>
      <c r="I33" s="70"/>
      <c r="J33" s="70" t="s">
        <v>14</v>
      </c>
      <c r="K33" s="70">
        <f>E33/D33</f>
        <v>1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5438.700000000001</v>
      </c>
      <c r="E35" s="4">
        <f>E36+E37+E38+E39+E40+E41+E42+E43+E44</f>
        <v>5658.4</v>
      </c>
      <c r="F35" s="4">
        <f>F36+F37+F38+F39+F40+F41+F42+F43+F44</f>
        <v>0</v>
      </c>
      <c r="G35" s="30">
        <f>E35/C35</f>
        <v>1.1270590578627626</v>
      </c>
      <c r="H35" s="16"/>
      <c r="I35" s="16"/>
      <c r="J35" s="15">
        <f>E35/C35</f>
        <v>1.1270590578627626</v>
      </c>
      <c r="K35" s="16">
        <f>E35/D35</f>
        <v>1.0403956827918435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502.1</v>
      </c>
      <c r="F36" s="71"/>
      <c r="G36" s="69"/>
      <c r="H36" s="70"/>
      <c r="I36" s="70"/>
      <c r="J36" s="70">
        <f>E36/C36</f>
        <v>1.6212463674523734</v>
      </c>
      <c r="K36" s="70">
        <f>E36/D36</f>
        <v>1.6212463674523734</v>
      </c>
    </row>
    <row r="37" spans="1:11" ht="12.75">
      <c r="A37" s="66" t="s">
        <v>43</v>
      </c>
      <c r="B37" s="63"/>
      <c r="C37" s="67">
        <v>252</v>
      </c>
      <c r="D37" s="67">
        <v>442</v>
      </c>
      <c r="E37" s="71">
        <v>542.4</v>
      </c>
      <c r="F37" s="71"/>
      <c r="G37" s="69"/>
      <c r="H37" s="70"/>
      <c r="I37" s="70"/>
      <c r="J37" s="70" t="s">
        <v>14</v>
      </c>
      <c r="K37" s="70">
        <f>E37/D37</f>
        <v>1.2271493212669682</v>
      </c>
    </row>
    <row r="38" spans="1:11" ht="12.75">
      <c r="A38" s="66" t="s">
        <v>44</v>
      </c>
      <c r="B38" s="63"/>
      <c r="C38" s="67">
        <v>369</v>
      </c>
      <c r="D38" s="67">
        <v>506.2</v>
      </c>
      <c r="E38" s="71">
        <v>876.8</v>
      </c>
      <c r="F38" s="71"/>
      <c r="G38" s="69"/>
      <c r="H38" s="70"/>
      <c r="I38" s="70"/>
      <c r="J38" s="70" t="s">
        <v>14</v>
      </c>
      <c r="K38" s="70">
        <f>E38/D38</f>
        <v>1.732121691031213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466.1</v>
      </c>
      <c r="F39" s="71"/>
      <c r="G39" s="69"/>
      <c r="H39" s="70"/>
      <c r="I39" s="70"/>
      <c r="J39" s="70">
        <f>E39/C39</f>
        <v>0.6692992533026997</v>
      </c>
      <c r="K39" s="70">
        <f>E39/D39</f>
        <v>0.6692992533026997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72.6</v>
      </c>
      <c r="F40" s="71"/>
      <c r="G40" s="69"/>
      <c r="H40" s="70"/>
      <c r="I40" s="70"/>
      <c r="J40" s="70">
        <f>E40/C40</f>
        <v>0.6436170212765957</v>
      </c>
      <c r="K40" s="70">
        <f>E40/D40</f>
        <v>0.6436170212765957</v>
      </c>
    </row>
    <row r="41" spans="1:11" ht="12.75">
      <c r="A41" s="66" t="s">
        <v>47</v>
      </c>
      <c r="B41" s="63"/>
      <c r="C41" s="67">
        <v>180</v>
      </c>
      <c r="D41" s="67">
        <v>271</v>
      </c>
      <c r="E41" s="71">
        <v>215.9</v>
      </c>
      <c r="F41" s="71"/>
      <c r="G41" s="69"/>
      <c r="H41" s="70"/>
      <c r="I41" s="70"/>
      <c r="J41" s="70">
        <f>E41/C41</f>
        <v>1.1994444444444445</v>
      </c>
      <c r="K41" s="70">
        <f>E41/D41</f>
        <v>0.7966789667896679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177.9</v>
      </c>
      <c r="F42" s="71"/>
      <c r="G42" s="69"/>
      <c r="H42" s="70"/>
      <c r="I42" s="70"/>
      <c r="J42" s="70">
        <f>E42/C42</f>
        <v>0.7534942820838628</v>
      </c>
      <c r="K42" s="70">
        <f>E42/D42</f>
        <v>0.7534942820838628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140.7</v>
      </c>
      <c r="F43" s="71"/>
      <c r="G43" s="69"/>
      <c r="H43" s="70"/>
      <c r="I43" s="70"/>
      <c r="J43" s="70">
        <f>E43/C43</f>
        <v>0.4212574850299401</v>
      </c>
      <c r="K43" s="70">
        <f>E43/D43</f>
        <v>0.4212574850299401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2663.9</v>
      </c>
      <c r="F44" s="71"/>
      <c r="G44" s="69"/>
      <c r="H44" s="70"/>
      <c r="I44" s="70"/>
      <c r="J44" s="70">
        <f>E44/C44</f>
        <v>1.0527168543766054</v>
      </c>
      <c r="K44" s="70">
        <f>E44/D44</f>
        <v>1.0527168543766054</v>
      </c>
      <c r="L44" s="94"/>
    </row>
    <row r="45" spans="1:12" s="8" customFormat="1" ht="12.75">
      <c r="A45" s="7" t="s">
        <v>93</v>
      </c>
      <c r="B45" s="3" t="s">
        <v>94</v>
      </c>
      <c r="C45" s="4">
        <f>C46+C47+C48+C49+C50+C51+C52+C53+C54</f>
        <v>3817.9</v>
      </c>
      <c r="D45" s="4">
        <f>D46+D47+D48+D49+D50+D51+D52+D53+D54</f>
        <v>4907.6</v>
      </c>
      <c r="E45" s="4">
        <f>E46+E47+E48+E49+E50+E51+E52+E53+E54</f>
        <v>4912.4</v>
      </c>
      <c r="F45" s="4">
        <f>F46+F47+F48+F49+F50+F51+F52+F53+F54</f>
        <v>0</v>
      </c>
      <c r="G45" s="5">
        <f>E45/C45</f>
        <v>1.286675921318002</v>
      </c>
      <c r="H45" s="16" t="e">
        <f>E45/#REF!</f>
        <v>#REF!</v>
      </c>
      <c r="I45" s="16" t="e">
        <f>E45/#REF!</f>
        <v>#REF!</v>
      </c>
      <c r="J45" s="15">
        <f>E45/C45</f>
        <v>1.286675921318002</v>
      </c>
      <c r="K45" s="16">
        <f>E45/D45</f>
        <v>1.0009780748227237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89.3</v>
      </c>
      <c r="F46" s="71"/>
      <c r="G46" s="69"/>
      <c r="H46" s="70"/>
      <c r="I46" s="70"/>
      <c r="J46" s="70">
        <f>E46/C46</f>
        <v>0.9302083333333333</v>
      </c>
      <c r="K46" s="70">
        <f>E46/D46</f>
        <v>0.9302083333333333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9.3</v>
      </c>
      <c r="F47" s="71"/>
      <c r="G47" s="69"/>
      <c r="H47" s="70"/>
      <c r="I47" s="70"/>
      <c r="J47" s="70">
        <f>E47/C47</f>
        <v>0.8454545454545456</v>
      </c>
      <c r="K47" s="70">
        <f>E47/D47</f>
        <v>0.8454545454545456</v>
      </c>
      <c r="L47" s="94"/>
    </row>
    <row r="48" spans="1:12" ht="12.75">
      <c r="A48" s="66" t="s">
        <v>44</v>
      </c>
      <c r="B48" s="63"/>
      <c r="C48" s="6">
        <v>35</v>
      </c>
      <c r="D48" s="6">
        <v>49.8</v>
      </c>
      <c r="E48" s="71">
        <v>181.8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404.2</v>
      </c>
      <c r="F49" s="71"/>
      <c r="G49" s="69"/>
      <c r="H49" s="70"/>
      <c r="I49" s="70"/>
      <c r="J49" s="70">
        <f>E49/C49</f>
        <v>1.003974167908594</v>
      </c>
      <c r="K49" s="70">
        <f>E49/D49</f>
        <v>1.003974167908594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60.3</v>
      </c>
      <c r="F50" s="71"/>
      <c r="G50" s="69"/>
      <c r="H50" s="70"/>
      <c r="I50" s="70"/>
      <c r="J50" s="70">
        <f>E50/C50</f>
        <v>1.005</v>
      </c>
      <c r="K50" s="70">
        <f>E50/D50</f>
        <v>1.005</v>
      </c>
      <c r="L50" s="94"/>
    </row>
    <row r="51" spans="1:12" ht="12.75">
      <c r="A51" s="66" t="s">
        <v>47</v>
      </c>
      <c r="B51" s="63"/>
      <c r="C51" s="6">
        <v>4</v>
      </c>
      <c r="D51" s="6">
        <v>28.5</v>
      </c>
      <c r="E51" s="71">
        <v>45.6</v>
      </c>
      <c r="F51" s="71"/>
      <c r="G51" s="69"/>
      <c r="H51" s="70"/>
      <c r="I51" s="70"/>
      <c r="J51" s="70" t="s">
        <v>14</v>
      </c>
      <c r="K51" s="70">
        <f>E51/D51</f>
        <v>1.6</v>
      </c>
      <c r="L51" s="94"/>
    </row>
    <row r="52" spans="1:12" ht="12.75">
      <c r="A52" s="66" t="s">
        <v>48</v>
      </c>
      <c r="B52" s="63"/>
      <c r="C52" s="6"/>
      <c r="D52" s="6"/>
      <c r="E52" s="71">
        <v>0.2</v>
      </c>
      <c r="F52" s="71"/>
      <c r="G52" s="69"/>
      <c r="H52" s="70"/>
      <c r="I52" s="70"/>
      <c r="J52" s="70"/>
      <c r="K52" s="70"/>
      <c r="L52" s="95"/>
    </row>
    <row r="53" spans="1:253" ht="12.75">
      <c r="A53" s="66" t="s">
        <v>49</v>
      </c>
      <c r="B53" s="63"/>
      <c r="C53" s="71">
        <v>70</v>
      </c>
      <c r="D53" s="71">
        <v>70</v>
      </c>
      <c r="E53" s="71">
        <v>75.4</v>
      </c>
      <c r="F53" s="71"/>
      <c r="G53" s="69"/>
      <c r="H53" s="70"/>
      <c r="I53" s="70"/>
      <c r="J53" s="70">
        <f>E53/C53</f>
        <v>1.0771428571428572</v>
      </c>
      <c r="K53" s="70">
        <f>E53/D53</f>
        <v>1.0771428571428572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.75">
      <c r="A54" s="66" t="s">
        <v>50</v>
      </c>
      <c r="B54" s="63"/>
      <c r="C54" s="6">
        <v>3139.3</v>
      </c>
      <c r="D54" s="6">
        <v>4189.7</v>
      </c>
      <c r="E54" s="71">
        <v>4046.3</v>
      </c>
      <c r="F54" s="71"/>
      <c r="G54" s="69"/>
      <c r="H54" s="70"/>
      <c r="I54" s="70"/>
      <c r="J54" s="70">
        <f>E54/C54</f>
        <v>1.288917911636352</v>
      </c>
      <c r="K54" s="70">
        <f>E54/D54</f>
        <v>0.9657732057187867</v>
      </c>
    </row>
    <row r="55" spans="1:253" ht="12.75">
      <c r="A55" s="7" t="s">
        <v>95</v>
      </c>
      <c r="B55" s="3" t="s">
        <v>86</v>
      </c>
      <c r="C55" s="4">
        <f>C56+C57+C58+C59+C60+C61+C62+C63+C64</f>
        <v>8796.9</v>
      </c>
      <c r="D55" s="4">
        <f>D56+D57+D58+D59+D60+D61+D62+D63+D64</f>
        <v>9819.099999999999</v>
      </c>
      <c r="E55" s="4">
        <f>E56+E57+E58+E59+E60+E61+E62+E63+E64</f>
        <v>10018.8</v>
      </c>
      <c r="F55" s="4">
        <f>F56+F57+F58+F59+F60+F61+F62+F63+F64</f>
        <v>0</v>
      </c>
      <c r="G55" s="5">
        <f>E55/C55</f>
        <v>1.1389012038331685</v>
      </c>
      <c r="H55" s="16" t="e">
        <f>E55/#REF!</f>
        <v>#REF!</v>
      </c>
      <c r="I55" s="16" t="e">
        <f>E55/#REF!</f>
        <v>#REF!</v>
      </c>
      <c r="J55" s="15">
        <f>E55/C55</f>
        <v>1.1389012038331685</v>
      </c>
      <c r="K55" s="16">
        <f>E55/D55</f>
        <v>1.020337912843336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3.5" customHeight="1">
      <c r="A56" s="66" t="s">
        <v>42</v>
      </c>
      <c r="B56" s="63"/>
      <c r="C56" s="6">
        <v>1218.1</v>
      </c>
      <c r="D56" s="6">
        <v>1218.1</v>
      </c>
      <c r="E56" s="71">
        <v>1340.8</v>
      </c>
      <c r="F56" s="71"/>
      <c r="G56" s="69"/>
      <c r="H56" s="70"/>
      <c r="I56" s="70"/>
      <c r="J56" s="70">
        <f>E56/C56</f>
        <v>1.10073064608817</v>
      </c>
      <c r="K56" s="70">
        <f>E56/D56</f>
        <v>1.10073064608817</v>
      </c>
      <c r="L56" s="94"/>
    </row>
    <row r="57" spans="1:12" ht="15.75" customHeight="1">
      <c r="A57" s="66" t="s">
        <v>43</v>
      </c>
      <c r="B57" s="63"/>
      <c r="C57" s="6">
        <v>449.4</v>
      </c>
      <c r="D57" s="6">
        <v>519.4</v>
      </c>
      <c r="E57" s="71">
        <v>669.4</v>
      </c>
      <c r="F57" s="71"/>
      <c r="G57" s="69"/>
      <c r="H57" s="70"/>
      <c r="I57" s="70"/>
      <c r="J57" s="70">
        <f>E57/C57</f>
        <v>1.4895416110369382</v>
      </c>
      <c r="K57" s="70">
        <f>E57/D57</f>
        <v>1.2887947631882941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933.5</v>
      </c>
      <c r="F58" s="71"/>
      <c r="G58" s="69"/>
      <c r="H58" s="70"/>
      <c r="I58" s="70"/>
      <c r="J58" s="70">
        <f>E58/C58</f>
        <v>1.1233453670276774</v>
      </c>
      <c r="K58" s="70">
        <f>E58/D58</f>
        <v>1.1233453670276774</v>
      </c>
      <c r="L58" s="95"/>
    </row>
    <row r="59" spans="1:12" ht="12.75">
      <c r="A59" s="66" t="s">
        <v>45</v>
      </c>
      <c r="B59" s="63"/>
      <c r="C59" s="6">
        <v>1192.3</v>
      </c>
      <c r="D59" s="6">
        <v>1352.3</v>
      </c>
      <c r="E59" s="71">
        <v>1242.2</v>
      </c>
      <c r="F59" s="71"/>
      <c r="G59" s="69"/>
      <c r="H59" s="70"/>
      <c r="I59" s="70"/>
      <c r="J59" s="70">
        <f>E59/C59</f>
        <v>1.0418518829153738</v>
      </c>
      <c r="K59" s="70">
        <f>E59/D59</f>
        <v>0.918583154625453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504.3</v>
      </c>
      <c r="F60" s="71"/>
      <c r="G60" s="69"/>
      <c r="H60" s="70"/>
      <c r="I60" s="70"/>
      <c r="J60" s="70">
        <f>E60/C60</f>
        <v>1.1461363636363637</v>
      </c>
      <c r="K60" s="70">
        <f>E60/D60</f>
        <v>1.1461363636363637</v>
      </c>
      <c r="L60" s="94"/>
    </row>
    <row r="61" spans="1:12" ht="12.75">
      <c r="A61" s="66" t="s">
        <v>47</v>
      </c>
      <c r="B61" s="63"/>
      <c r="C61" s="6">
        <v>907.7</v>
      </c>
      <c r="D61" s="6">
        <v>918.2</v>
      </c>
      <c r="E61" s="71">
        <v>1096</v>
      </c>
      <c r="F61" s="71"/>
      <c r="G61" s="69"/>
      <c r="H61" s="70"/>
      <c r="I61" s="70"/>
      <c r="J61" s="70">
        <f>E61/C61</f>
        <v>1.2074473945136057</v>
      </c>
      <c r="K61" s="70">
        <f>E61/D61</f>
        <v>1.1936397299063384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506.4</v>
      </c>
      <c r="F62" s="71"/>
      <c r="G62" s="69"/>
      <c r="H62" s="70"/>
      <c r="I62" s="70"/>
      <c r="J62" s="70">
        <f>E62/C62</f>
        <v>1.0719729043183743</v>
      </c>
      <c r="K62" s="70">
        <f>E62/D62</f>
        <v>1.0719729043183743</v>
      </c>
      <c r="L62" s="95"/>
    </row>
    <row r="63" spans="1:253" ht="12.75">
      <c r="A63" s="66" t="s">
        <v>49</v>
      </c>
      <c r="B63" s="63"/>
      <c r="C63" s="71">
        <v>761.8</v>
      </c>
      <c r="D63" s="71">
        <v>813.5</v>
      </c>
      <c r="E63" s="71">
        <v>809</v>
      </c>
      <c r="F63" s="71"/>
      <c r="G63" s="69"/>
      <c r="H63" s="70"/>
      <c r="I63" s="70"/>
      <c r="J63" s="70">
        <f>E63/C63</f>
        <v>1.0619585192964034</v>
      </c>
      <c r="K63" s="70">
        <f>E63/D63</f>
        <v>0.9944683466502766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6" t="s">
        <v>50</v>
      </c>
      <c r="B64" s="63"/>
      <c r="C64" s="6">
        <v>2524.2</v>
      </c>
      <c r="D64" s="6">
        <v>3254.2</v>
      </c>
      <c r="E64" s="71">
        <v>2917.2</v>
      </c>
      <c r="F64" s="71"/>
      <c r="G64" s="69"/>
      <c r="H64" s="70"/>
      <c r="I64" s="70"/>
      <c r="J64" s="70">
        <f>E64/C64</f>
        <v>1.1556928927977181</v>
      </c>
      <c r="K64" s="70">
        <f>E64/D64</f>
        <v>0.8964415217257697</v>
      </c>
    </row>
    <row r="65" spans="1:253" s="9" customFormat="1" ht="12" customHeight="1">
      <c r="A65" s="122" t="s">
        <v>15</v>
      </c>
      <c r="B65" s="123"/>
      <c r="C65" s="13">
        <f>C5+C15+C25+C35+C45+C55</f>
        <v>42842.9</v>
      </c>
      <c r="D65" s="13">
        <f>D5+D15+D25+D35+D45+D55</f>
        <v>46129.799999999996</v>
      </c>
      <c r="E65" s="13">
        <f>E5+E15+E25+E35+E45+E55</f>
        <v>47668.7</v>
      </c>
      <c r="F65" s="13">
        <f>F5+F15+F25+F35+F45+F55</f>
        <v>0</v>
      </c>
      <c r="G65" s="14">
        <f>E65/C65</f>
        <v>1.1126394338385122</v>
      </c>
      <c r="H65" s="14" t="e">
        <f>E65/#REF!</f>
        <v>#REF!</v>
      </c>
      <c r="I65" s="14" t="e">
        <f>E65/#REF!</f>
        <v>#REF!</v>
      </c>
      <c r="J65" s="26">
        <f>E65/C65</f>
        <v>1.1126394338385122</v>
      </c>
      <c r="K65" s="26">
        <f>E65/D65</f>
        <v>1.03336021400483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</row>
    <row r="66" spans="1:253" s="9" customFormat="1" ht="12.75">
      <c r="A66" s="7" t="s">
        <v>78</v>
      </c>
      <c r="B66" s="28" t="s">
        <v>16</v>
      </c>
      <c r="C66" s="4">
        <f>C67</f>
        <v>2209</v>
      </c>
      <c r="D66" s="4">
        <f>D67</f>
        <v>2629</v>
      </c>
      <c r="E66" s="4">
        <f>E67</f>
        <v>2391.7</v>
      </c>
      <c r="F66" s="4">
        <f>F67</f>
        <v>0</v>
      </c>
      <c r="G66" s="5">
        <f>E66/C66</f>
        <v>1.0827071072883656</v>
      </c>
      <c r="H66" s="5" t="e">
        <f>E66/#REF!</f>
        <v>#REF!</v>
      </c>
      <c r="I66" s="5" t="e">
        <f>E66/#REF!</f>
        <v>#REF!</v>
      </c>
      <c r="J66" s="15">
        <f>E66/C66</f>
        <v>1.0827071072883656</v>
      </c>
      <c r="K66" s="16">
        <f>E66/D66</f>
        <v>0.9097375427919361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</row>
    <row r="67" spans="1:253" s="9" customFormat="1" ht="12.75" customHeight="1">
      <c r="A67" s="66" t="s">
        <v>50</v>
      </c>
      <c r="B67" s="63"/>
      <c r="C67" s="6">
        <v>2209</v>
      </c>
      <c r="D67" s="6">
        <v>2629</v>
      </c>
      <c r="E67" s="71">
        <v>2391.7</v>
      </c>
      <c r="F67" s="68"/>
      <c r="G67" s="69"/>
      <c r="H67" s="69"/>
      <c r="I67" s="69"/>
      <c r="J67" s="70">
        <f>E67/C67</f>
        <v>1.0827071072883656</v>
      </c>
      <c r="K67" s="70">
        <f>E67/D67</f>
        <v>0.9097375427919361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</row>
    <row r="68" spans="1:11" s="9" customFormat="1" ht="12.75">
      <c r="A68" s="10" t="s">
        <v>119</v>
      </c>
      <c r="B68" s="84" t="s">
        <v>81</v>
      </c>
      <c r="C68" s="12"/>
      <c r="D68" s="12"/>
      <c r="E68" s="12">
        <f>E69+E71+E70</f>
        <v>12.2</v>
      </c>
      <c r="F68" s="85"/>
      <c r="G68" s="30"/>
      <c r="H68" s="30"/>
      <c r="I68" s="30"/>
      <c r="J68" s="70"/>
      <c r="K68" s="70"/>
    </row>
    <row r="69" spans="1:11" s="9" customFormat="1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</row>
    <row r="70" spans="1:11" s="9" customFormat="1" ht="12.75">
      <c r="A70" s="66" t="s">
        <v>45</v>
      </c>
      <c r="B70" s="84"/>
      <c r="C70" s="12"/>
      <c r="D70" s="12"/>
      <c r="E70" s="71">
        <v>1.9</v>
      </c>
      <c r="F70" s="68"/>
      <c r="G70" s="69"/>
      <c r="H70" s="69"/>
      <c r="I70" s="69"/>
      <c r="J70" s="70"/>
      <c r="K70" s="70"/>
    </row>
    <row r="71" spans="1:253" s="9" customFormat="1" ht="13.5" customHeight="1">
      <c r="A71" s="66" t="s">
        <v>50</v>
      </c>
      <c r="B71" s="72"/>
      <c r="C71" s="6"/>
      <c r="D71" s="6"/>
      <c r="E71" s="71">
        <v>1.1</v>
      </c>
      <c r="F71" s="68"/>
      <c r="G71" s="69"/>
      <c r="H71" s="69"/>
      <c r="I71" s="69"/>
      <c r="J71" s="70"/>
      <c r="K71" s="7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</row>
    <row r="72" spans="1:253" s="9" customFormat="1" ht="12.75">
      <c r="A72" s="7" t="s">
        <v>79</v>
      </c>
      <c r="B72" s="27" t="s">
        <v>51</v>
      </c>
      <c r="C72" s="4">
        <f>C73</f>
        <v>250</v>
      </c>
      <c r="D72" s="4">
        <f>D73</f>
        <v>315.5</v>
      </c>
      <c r="E72" s="4">
        <f>E73</f>
        <v>497.5</v>
      </c>
      <c r="F72" s="4">
        <f>F73</f>
        <v>0</v>
      </c>
      <c r="G72" s="5">
        <f>E72/C72</f>
        <v>1.99</v>
      </c>
      <c r="H72" s="16" t="s">
        <v>14</v>
      </c>
      <c r="I72" s="16" t="s">
        <v>14</v>
      </c>
      <c r="J72" s="15">
        <f>E72/C72</f>
        <v>1.99</v>
      </c>
      <c r="K72" s="15">
        <f>E72/D72</f>
        <v>1.5768621236133122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</row>
    <row r="73" spans="1:253" s="9" customFormat="1" ht="12.75">
      <c r="A73" s="66" t="s">
        <v>50</v>
      </c>
      <c r="B73" s="72"/>
      <c r="C73" s="6">
        <v>250</v>
      </c>
      <c r="D73" s="6">
        <v>315.5</v>
      </c>
      <c r="E73" s="71">
        <v>497.5</v>
      </c>
      <c r="F73" s="68"/>
      <c r="G73" s="69"/>
      <c r="H73" s="70"/>
      <c r="I73" s="70"/>
      <c r="J73" s="70">
        <f>E73/C73</f>
        <v>1.99</v>
      </c>
      <c r="K73" s="70">
        <f>E73/D73</f>
        <v>1.5768621236133122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</row>
    <row r="74" spans="1:253" s="9" customFormat="1" ht="25.5">
      <c r="A74" s="7" t="s">
        <v>96</v>
      </c>
      <c r="B74" s="27" t="s">
        <v>97</v>
      </c>
      <c r="C74" s="12">
        <f>C75</f>
        <v>70</v>
      </c>
      <c r="D74" s="12">
        <f>D75</f>
        <v>229.4</v>
      </c>
      <c r="E74" s="12">
        <f>E75</f>
        <v>231.9</v>
      </c>
      <c r="F74" s="85"/>
      <c r="G74" s="30"/>
      <c r="H74" s="15"/>
      <c r="I74" s="15"/>
      <c r="J74" s="15" t="s">
        <v>14</v>
      </c>
      <c r="K74" s="15">
        <f>E74/D74</f>
        <v>1.0108979947689625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</row>
    <row r="75" spans="1:253" s="9" customFormat="1" ht="12.75">
      <c r="A75" s="66" t="s">
        <v>50</v>
      </c>
      <c r="B75" s="72"/>
      <c r="C75" s="6">
        <v>70</v>
      </c>
      <c r="D75" s="6">
        <v>229.4</v>
      </c>
      <c r="E75" s="71">
        <v>231.9</v>
      </c>
      <c r="F75" s="68"/>
      <c r="G75" s="69"/>
      <c r="H75" s="70"/>
      <c r="I75" s="70"/>
      <c r="J75" s="70" t="s">
        <v>14</v>
      </c>
      <c r="K75" s="70">
        <f>E75/D75</f>
        <v>1.0108979947689625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</row>
    <row r="76" spans="1:253" s="9" customFormat="1" ht="12.75">
      <c r="A76" s="122" t="s">
        <v>26</v>
      </c>
      <c r="B76" s="123"/>
      <c r="C76" s="13">
        <f>C66+C72</f>
        <v>2459</v>
      </c>
      <c r="D76" s="13">
        <f>D66+D72</f>
        <v>2944.5</v>
      </c>
      <c r="E76" s="13">
        <f>E66+E72+E68+E74</f>
        <v>3133.2999999999997</v>
      </c>
      <c r="F76" s="13">
        <f>F66+F72</f>
        <v>0</v>
      </c>
      <c r="G76" s="14">
        <f>E76/C76</f>
        <v>1.2742171614477429</v>
      </c>
      <c r="H76" s="16" t="s">
        <v>14</v>
      </c>
      <c r="I76" s="16" t="s">
        <v>14</v>
      </c>
      <c r="J76" s="26">
        <f>E76/C76</f>
        <v>1.2742171614477429</v>
      </c>
      <c r="K76" s="26">
        <f>E76/D76</f>
        <v>1.0641195449142469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</row>
    <row r="77" spans="1:253" s="9" customFormat="1" ht="16.5">
      <c r="A77" s="124" t="s">
        <v>52</v>
      </c>
      <c r="B77" s="125"/>
      <c r="C77" s="17">
        <f>C78+C79+C80+C81+C82+C83+C84+C85+C86</f>
        <v>45371.9</v>
      </c>
      <c r="D77" s="17">
        <f>D78+D79+D80+D81+D82+D83+D84+D85+D86</f>
        <v>49303.700000000004</v>
      </c>
      <c r="E77" s="17">
        <f>E78+E79+E80+E81+E82+E83+E84+E85+E86</f>
        <v>50802</v>
      </c>
      <c r="F77" s="17">
        <f>F78+F79+F80+F81+F82+F83+F84+F85+F86</f>
        <v>0</v>
      </c>
      <c r="G77" s="42">
        <f>E77/C77</f>
        <v>1.1196798018156613</v>
      </c>
      <c r="H77" s="42" t="e">
        <f>E77/#REF!</f>
        <v>#REF!</v>
      </c>
      <c r="I77" s="42" t="e">
        <f>E77/#REF!</f>
        <v>#REF!</v>
      </c>
      <c r="J77" s="83">
        <f>E77/C77</f>
        <v>1.1196798018156613</v>
      </c>
      <c r="K77" s="52">
        <f>E77/D77</f>
        <v>1.0303891999991885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</row>
    <row r="78" spans="1:253" s="9" customFormat="1" ht="12.75">
      <c r="A78" s="66" t="s">
        <v>42</v>
      </c>
      <c r="B78" s="63"/>
      <c r="C78" s="4">
        <f>C6+C16+C26+C36+C46+C56</f>
        <v>3215.3999999999996</v>
      </c>
      <c r="D78" s="4">
        <f>D6+D16+D26+D36+D46+D56</f>
        <v>3215.3999999999996</v>
      </c>
      <c r="E78" s="4">
        <f>E6+E16+E26+E36+E46+E56</f>
        <v>3664.8</v>
      </c>
      <c r="F78" s="4">
        <f>F6+F16+F26+F36+F46+F56</f>
        <v>0</v>
      </c>
      <c r="G78" s="30">
        <f>E78/C78</f>
        <v>1.1397648815077441</v>
      </c>
      <c r="H78" s="5" t="e">
        <f>E78/#REF!</f>
        <v>#REF!</v>
      </c>
      <c r="I78" s="5" t="e">
        <f>E78/#REF!</f>
        <v>#REF!</v>
      </c>
      <c r="J78" s="15">
        <f>E78/C78</f>
        <v>1.1397648815077441</v>
      </c>
      <c r="K78" s="16">
        <f>E78/D78</f>
        <v>1.1397648815077441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</row>
    <row r="79" spans="1:253" s="9" customFormat="1" ht="12.75">
      <c r="A79" s="66" t="s">
        <v>43</v>
      </c>
      <c r="B79" s="63"/>
      <c r="C79" s="4">
        <f>C7+C17+C27+C37+C47+C57</f>
        <v>1564.3000000000002</v>
      </c>
      <c r="D79" s="4">
        <f>D7+D17+D27+D37+D47+D57</f>
        <v>1824.3000000000002</v>
      </c>
      <c r="E79" s="4">
        <f>E7+E17+E27+E37+E47+E57</f>
        <v>2087.2999999999997</v>
      </c>
      <c r="F79" s="4">
        <f>F7+F17+F27+F37+F47+F57</f>
        <v>0</v>
      </c>
      <c r="G79" s="30">
        <f>E79/C79</f>
        <v>1.3343348462571114</v>
      </c>
      <c r="H79" s="5" t="e">
        <f>E79/#REF!</f>
        <v>#REF!</v>
      </c>
      <c r="I79" s="5" t="e">
        <f>E79/#REF!</f>
        <v>#REF!</v>
      </c>
      <c r="J79" s="15">
        <f>E79/C79</f>
        <v>1.3343348462571114</v>
      </c>
      <c r="K79" s="16">
        <f>E79/D79</f>
        <v>1.1441648851614314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</row>
    <row r="80" spans="1:253" s="9" customFormat="1" ht="12.75">
      <c r="A80" s="66" t="s">
        <v>44</v>
      </c>
      <c r="B80" s="63"/>
      <c r="C80" s="4">
        <f>C8+C18+C28+C38+C48+C58+C69</f>
        <v>2583.2</v>
      </c>
      <c r="D80" s="4">
        <f>D8+D18+D28+D38+D48+D58+D69</f>
        <v>2735.2</v>
      </c>
      <c r="E80" s="4">
        <f>E8+E18+E28+E38+E48+E58+E69</f>
        <v>3513.8</v>
      </c>
      <c r="F80" s="4">
        <f>F8+F18+F28+F38+F48+F58</f>
        <v>0</v>
      </c>
      <c r="G80" s="30">
        <f>E80/C80</f>
        <v>1.3602508516568599</v>
      </c>
      <c r="H80" s="5" t="e">
        <f>E80/#REF!</f>
        <v>#REF!</v>
      </c>
      <c r="I80" s="5" t="e">
        <f>E80/#REF!</f>
        <v>#REF!</v>
      </c>
      <c r="J80" s="15">
        <f>E80/C80</f>
        <v>1.3602508516568599</v>
      </c>
      <c r="K80" s="16">
        <f>E80/D80</f>
        <v>1.2846592570927173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</row>
    <row r="81" spans="1:253" s="9" customFormat="1" ht="12.75">
      <c r="A81" s="66" t="s">
        <v>45</v>
      </c>
      <c r="B81" s="63"/>
      <c r="C81" s="4">
        <f>C9+C19+C29+C39+C49+C59</f>
        <v>3831.0999999999995</v>
      </c>
      <c r="D81" s="4">
        <f>D9+D19+D29+D39+D49+D59</f>
        <v>3991.0999999999995</v>
      </c>
      <c r="E81" s="4">
        <f>E9+E19+E29+E39+E49+E59+E70</f>
        <v>3694.7999999999997</v>
      </c>
      <c r="F81" s="4">
        <f>F9+F19+F29+F39+F49+F59</f>
        <v>0</v>
      </c>
      <c r="G81" s="30">
        <f>E81/C81</f>
        <v>0.9644227506460287</v>
      </c>
      <c r="H81" s="5" t="e">
        <f>E81/#REF!</f>
        <v>#REF!</v>
      </c>
      <c r="I81" s="5" t="e">
        <f>E81/#REF!</f>
        <v>#REF!</v>
      </c>
      <c r="J81" s="15">
        <f>E81/C81</f>
        <v>0.9644227506460287</v>
      </c>
      <c r="K81" s="16">
        <f>E81/D81</f>
        <v>0.9257598155896871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</row>
    <row r="82" spans="1:11" ht="12.75">
      <c r="A82" s="66" t="s">
        <v>46</v>
      </c>
      <c r="B82" s="63"/>
      <c r="C82" s="4">
        <f>C10+C20+C30+C40+C50+C60</f>
        <v>1474.3</v>
      </c>
      <c r="D82" s="4">
        <f>D10+D20+D30+D40+D50+D60</f>
        <v>1474.3</v>
      </c>
      <c r="E82" s="4">
        <f>E10+E20+E30+E40+E50+E60</f>
        <v>1625.6</v>
      </c>
      <c r="F82" s="4">
        <f>F10+F20+F30+F40+F50+F60</f>
        <v>0</v>
      </c>
      <c r="G82" s="30">
        <f>E82/C82</f>
        <v>1.1026249745641998</v>
      </c>
      <c r="H82" s="5" t="e">
        <f>E82/#REF!</f>
        <v>#REF!</v>
      </c>
      <c r="I82" s="5" t="e">
        <f>E82/#REF!</f>
        <v>#REF!</v>
      </c>
      <c r="J82" s="15">
        <f>E82/C82</f>
        <v>1.1026249745641998</v>
      </c>
      <c r="K82" s="16">
        <f>E82/D82</f>
        <v>1.1026249745641998</v>
      </c>
    </row>
    <row r="83" spans="1:11" ht="12.75">
      <c r="A83" s="66" t="s">
        <v>47</v>
      </c>
      <c r="B83" s="63"/>
      <c r="C83" s="4">
        <f>C11+C21+C31+C41+C51+C61</f>
        <v>3810.3</v>
      </c>
      <c r="D83" s="4">
        <f>D11+D21+D31+D41+D51+D61</f>
        <v>4020.3</v>
      </c>
      <c r="E83" s="4">
        <f>E11+E21+E31+E41+E51+E61</f>
        <v>4059.2</v>
      </c>
      <c r="F83" s="4">
        <f>F11+F21+F31+F41+F51+F61</f>
        <v>0</v>
      </c>
      <c r="G83" s="30">
        <f>E83/C83</f>
        <v>1.065322940450883</v>
      </c>
      <c r="H83" s="5" t="e">
        <f>E83/#REF!</f>
        <v>#REF!</v>
      </c>
      <c r="I83" s="5" t="e">
        <f>E83/#REF!</f>
        <v>#REF!</v>
      </c>
      <c r="J83" s="15">
        <f>E83/C83</f>
        <v>1.065322940450883</v>
      </c>
      <c r="K83" s="16">
        <f>E83/D83</f>
        <v>1.0096758948337188</v>
      </c>
    </row>
    <row r="84" spans="1:11" ht="12.75">
      <c r="A84" s="66" t="s">
        <v>48</v>
      </c>
      <c r="B84" s="63"/>
      <c r="C84" s="4">
        <f>C12+C22+C32+C42+C52+C62</f>
        <v>1922.1999999999998</v>
      </c>
      <c r="D84" s="4">
        <f>D12+D22+D32+D42+D52+D62</f>
        <v>1922.1999999999998</v>
      </c>
      <c r="E84" s="4">
        <f>E12+E22+E32+E42+E52+E62</f>
        <v>1984.6</v>
      </c>
      <c r="F84" s="4">
        <f>F12+F22+F32+F42+F52+F62</f>
        <v>0</v>
      </c>
      <c r="G84" s="30">
        <f>E84/C84</f>
        <v>1.0324628030381855</v>
      </c>
      <c r="H84" s="5" t="e">
        <f>E84/#REF!</f>
        <v>#REF!</v>
      </c>
      <c r="I84" s="5" t="e">
        <f>E84/#REF!</f>
        <v>#REF!</v>
      </c>
      <c r="J84" s="15">
        <f>E84/C84</f>
        <v>1.0324628030381855</v>
      </c>
      <c r="K84" s="16">
        <f>E84/D84</f>
        <v>1.0324628030381855</v>
      </c>
    </row>
    <row r="85" spans="1:11" ht="12.75">
      <c r="A85" s="66" t="s">
        <v>49</v>
      </c>
      <c r="B85" s="63"/>
      <c r="C85" s="4">
        <f>C13+C23+C33+C43+C53+C63</f>
        <v>2830.3</v>
      </c>
      <c r="D85" s="4">
        <f>D13+D23+D33+D43+D53+D63</f>
        <v>2940.3</v>
      </c>
      <c r="E85" s="4">
        <f>E13+E23+E33+E43+E53+E63</f>
        <v>2877.9</v>
      </c>
      <c r="F85" s="4">
        <f>F13+F23+F33+F43+F53+F63</f>
        <v>0</v>
      </c>
      <c r="G85" s="30">
        <f>E85/C85</f>
        <v>1.0168180051584637</v>
      </c>
      <c r="H85" s="5" t="e">
        <f>E85/#REF!</f>
        <v>#REF!</v>
      </c>
      <c r="I85" s="5" t="e">
        <f>E85/#REF!</f>
        <v>#REF!</v>
      </c>
      <c r="J85" s="15">
        <f>E85/C85</f>
        <v>1.0168180051584637</v>
      </c>
      <c r="K85" s="16">
        <f>E85/D85</f>
        <v>0.9787776757473727</v>
      </c>
    </row>
    <row r="86" spans="1:11" ht="12.75">
      <c r="A86" s="66" t="s">
        <v>50</v>
      </c>
      <c r="B86" s="63"/>
      <c r="C86" s="4">
        <f>C14+C24+C34+C44+C54+C64+C71+C73+C75+C67</f>
        <v>24140.800000000003</v>
      </c>
      <c r="D86" s="4">
        <f>D14+D24+D34+D44+D54+D64+D71+D73+D75+D67</f>
        <v>27180.600000000006</v>
      </c>
      <c r="E86" s="4">
        <f>E14+E24+E34+E44+E54+E64+E71+E73+E75+E67</f>
        <v>27294</v>
      </c>
      <c r="F86" s="4">
        <f>F14+F24+F34+F44+F54+F64+F71+F73+F75+F67</f>
        <v>0</v>
      </c>
      <c r="G86" s="4">
        <f>G14+G24+G34+G44+G54+G64+G71+G73+G75+G67</f>
        <v>0</v>
      </c>
      <c r="H86" s="4">
        <f>H14+H24+H34+H44+H54+H64+H71+H73+H75+H67</f>
        <v>0</v>
      </c>
      <c r="I86" s="4">
        <f>I14+I24+I34+I44+I54+I64+I71+I73+I75+I67</f>
        <v>0</v>
      </c>
      <c r="J86" s="15">
        <f>E86/C86</f>
        <v>1.1306170466595968</v>
      </c>
      <c r="K86" s="16">
        <f>E86/D86</f>
        <v>1.0041720933312728</v>
      </c>
    </row>
    <row r="87" spans="1:11" ht="63">
      <c r="A87" s="19" t="s">
        <v>121</v>
      </c>
      <c r="B87" s="1" t="s">
        <v>53</v>
      </c>
      <c r="C87" s="4">
        <f>C88+C89+C90+C91+C92+C93+C94+C95+C96</f>
        <v>29933.5</v>
      </c>
      <c r="D87" s="4">
        <f>D88+D89+D90+D91+D92+D93+D94+D95+D96</f>
        <v>29933.5</v>
      </c>
      <c r="E87" s="4">
        <f>E88+E89+E90+E91+E92+E93+E94+E95+E96</f>
        <v>29933.5</v>
      </c>
      <c r="F87" s="4">
        <f>F88+F89+F90+F91+F92+F93+F94+F95+F96</f>
        <v>0</v>
      </c>
      <c r="G87" s="5">
        <f>E87/C87</f>
        <v>1</v>
      </c>
      <c r="H87" s="16" t="e">
        <f>E87/#REF!</f>
        <v>#REF!</v>
      </c>
      <c r="I87" s="16" t="e">
        <f>E87/#REF!</f>
        <v>#REF!</v>
      </c>
      <c r="J87" s="15">
        <f>E87/C87</f>
        <v>1</v>
      </c>
      <c r="K87" s="16">
        <f>E87/D87</f>
        <v>1</v>
      </c>
    </row>
    <row r="88" spans="1:11" ht="12.75" customHeight="1" hidden="1">
      <c r="A88" s="66" t="s">
        <v>42</v>
      </c>
      <c r="B88" s="63"/>
      <c r="C88" s="6">
        <v>4139.4</v>
      </c>
      <c r="D88" s="6">
        <v>4139.4</v>
      </c>
      <c r="E88" s="6">
        <v>4139.4</v>
      </c>
      <c r="F88" s="6"/>
      <c r="G88" s="69"/>
      <c r="H88" s="70"/>
      <c r="I88" s="70"/>
      <c r="J88" s="70">
        <f>E88/C88</f>
        <v>1</v>
      </c>
      <c r="K88" s="70">
        <f>E88/D88</f>
        <v>1</v>
      </c>
    </row>
    <row r="89" spans="1:11" ht="12.75">
      <c r="A89" s="66" t="s">
        <v>43</v>
      </c>
      <c r="B89" s="63"/>
      <c r="C89" s="6">
        <v>2994.4</v>
      </c>
      <c r="D89" s="6">
        <v>2994.4</v>
      </c>
      <c r="E89" s="6">
        <v>2994.4</v>
      </c>
      <c r="F89" s="6"/>
      <c r="G89" s="69"/>
      <c r="H89" s="70"/>
      <c r="I89" s="70"/>
      <c r="J89" s="70">
        <f>E89/C89</f>
        <v>1</v>
      </c>
      <c r="K89" s="70">
        <f>E89/D89</f>
        <v>1</v>
      </c>
    </row>
    <row r="90" spans="1:11" ht="12.75">
      <c r="A90" s="66" t="s">
        <v>44</v>
      </c>
      <c r="B90" s="63"/>
      <c r="C90" s="6">
        <v>4433.8</v>
      </c>
      <c r="D90" s="6">
        <v>4433.8</v>
      </c>
      <c r="E90" s="6">
        <v>4433.8</v>
      </c>
      <c r="F90" s="6"/>
      <c r="G90" s="69"/>
      <c r="H90" s="70"/>
      <c r="I90" s="70"/>
      <c r="J90" s="70">
        <f>E90/C90</f>
        <v>1</v>
      </c>
      <c r="K90" s="70">
        <f>E90/D90</f>
        <v>1</v>
      </c>
    </row>
    <row r="91" spans="1:11" ht="12.75">
      <c r="A91" s="66" t="s">
        <v>45</v>
      </c>
      <c r="B91" s="63"/>
      <c r="C91" s="6">
        <v>2387.9</v>
      </c>
      <c r="D91" s="6">
        <v>2387.9</v>
      </c>
      <c r="E91" s="6">
        <v>2387.9</v>
      </c>
      <c r="F91" s="6"/>
      <c r="G91" s="69"/>
      <c r="H91" s="70"/>
      <c r="I91" s="70"/>
      <c r="J91" s="70">
        <f>E91/C91</f>
        <v>1</v>
      </c>
      <c r="K91" s="70">
        <f>E91/D91</f>
        <v>1</v>
      </c>
    </row>
    <row r="92" spans="1:11" ht="12.75">
      <c r="A92" s="66" t="s">
        <v>46</v>
      </c>
      <c r="B92" s="63"/>
      <c r="C92" s="6">
        <v>3354</v>
      </c>
      <c r="D92" s="6">
        <v>3354</v>
      </c>
      <c r="E92" s="6">
        <v>3354</v>
      </c>
      <c r="F92" s="6"/>
      <c r="G92" s="69"/>
      <c r="H92" s="70"/>
      <c r="I92" s="70"/>
      <c r="J92" s="70">
        <f>E92/C92</f>
        <v>1</v>
      </c>
      <c r="K92" s="70">
        <f>E92/D92</f>
        <v>1</v>
      </c>
    </row>
    <row r="93" spans="1:11" ht="12.75">
      <c r="A93" s="66" t="s">
        <v>47</v>
      </c>
      <c r="B93" s="63"/>
      <c r="C93" s="6">
        <v>3544.5</v>
      </c>
      <c r="D93" s="6">
        <v>3544.5</v>
      </c>
      <c r="E93" s="6">
        <v>3544.5</v>
      </c>
      <c r="F93" s="6"/>
      <c r="G93" s="69"/>
      <c r="H93" s="70"/>
      <c r="I93" s="70"/>
      <c r="J93" s="70">
        <f>E93/C93</f>
        <v>1</v>
      </c>
      <c r="K93" s="70">
        <f>E93/D93</f>
        <v>1</v>
      </c>
    </row>
    <row r="94" spans="1:11" ht="12.75">
      <c r="A94" s="66" t="s">
        <v>48</v>
      </c>
      <c r="B94" s="63"/>
      <c r="C94" s="6">
        <v>3542.4</v>
      </c>
      <c r="D94" s="6">
        <v>3542.4</v>
      </c>
      <c r="E94" s="6">
        <v>3542.4</v>
      </c>
      <c r="F94" s="6"/>
      <c r="G94" s="69"/>
      <c r="H94" s="70"/>
      <c r="I94" s="70"/>
      <c r="J94" s="70">
        <f>E94/C94</f>
        <v>1</v>
      </c>
      <c r="K94" s="70">
        <f>E94/D94</f>
        <v>1</v>
      </c>
    </row>
    <row r="95" spans="1:11" ht="12.75">
      <c r="A95" s="66" t="s">
        <v>49</v>
      </c>
      <c r="B95" s="63"/>
      <c r="C95" s="6">
        <v>4017.8</v>
      </c>
      <c r="D95" s="6">
        <v>4017.8</v>
      </c>
      <c r="E95" s="6">
        <v>4017.8</v>
      </c>
      <c r="F95" s="6"/>
      <c r="G95" s="69"/>
      <c r="H95" s="70"/>
      <c r="I95" s="70"/>
      <c r="J95" s="70">
        <f>E95/C95</f>
        <v>1</v>
      </c>
      <c r="K95" s="70">
        <f>E95/D95</f>
        <v>1</v>
      </c>
    </row>
    <row r="96" spans="1:11" ht="12.75">
      <c r="A96" s="80" t="s">
        <v>50</v>
      </c>
      <c r="B96" s="63"/>
      <c r="C96" s="6">
        <v>1519.3</v>
      </c>
      <c r="D96" s="6">
        <v>1519.3</v>
      </c>
      <c r="E96" s="6">
        <v>1519.3</v>
      </c>
      <c r="F96" s="68"/>
      <c r="G96" s="69"/>
      <c r="H96" s="70"/>
      <c r="I96" s="70"/>
      <c r="J96" s="70">
        <f>E96/C96</f>
        <v>1</v>
      </c>
      <c r="K96" s="70">
        <f>E96/D96</f>
        <v>1</v>
      </c>
    </row>
    <row r="97" spans="1:11" ht="110.25">
      <c r="A97" s="19" t="s">
        <v>122</v>
      </c>
      <c r="B97" s="1" t="s">
        <v>54</v>
      </c>
      <c r="C97" s="4">
        <f>C98+C99+C100+C101+C102+C103+C104+C105+C106</f>
        <v>1166.6000000000001</v>
      </c>
      <c r="D97" s="4">
        <f>D98+D99+D100+D101+D102+D103+D104+D105+D106</f>
        <v>1166.6000000000001</v>
      </c>
      <c r="E97" s="4">
        <f>E98+E99+E100+E101+E102+E103+E104+E105+E106</f>
        <v>1166.6000000000001</v>
      </c>
      <c r="F97" s="4">
        <f>F98+F99+F100+F101+F102+F103+F104+F105+F106</f>
        <v>0</v>
      </c>
      <c r="G97" s="5">
        <f>E97/C97</f>
        <v>1</v>
      </c>
      <c r="H97" s="5" t="e">
        <f>E97/#REF!</f>
        <v>#REF!</v>
      </c>
      <c r="I97" s="5" t="e">
        <f>E97/#REF!</f>
        <v>#REF!</v>
      </c>
      <c r="J97" s="15">
        <f>E97/C97</f>
        <v>1</v>
      </c>
      <c r="K97" s="16">
        <f>E97/D97</f>
        <v>1</v>
      </c>
    </row>
    <row r="98" spans="1:11" ht="12.75">
      <c r="A98" s="66" t="s">
        <v>42</v>
      </c>
      <c r="B98" s="63"/>
      <c r="C98" s="6">
        <v>89.7</v>
      </c>
      <c r="D98" s="6">
        <v>89.7</v>
      </c>
      <c r="E98" s="6">
        <v>89.7</v>
      </c>
      <c r="F98" s="68"/>
      <c r="G98" s="69">
        <f>E98/C98</f>
        <v>1</v>
      </c>
      <c r="H98" s="69" t="e">
        <f>E98/#REF!</f>
        <v>#REF!</v>
      </c>
      <c r="I98" s="69" t="e">
        <f>E98/#REF!</f>
        <v>#REF!</v>
      </c>
      <c r="J98" s="70">
        <f>E98/C98</f>
        <v>1</v>
      </c>
      <c r="K98" s="70">
        <f>E98/D98</f>
        <v>1</v>
      </c>
    </row>
    <row r="99" spans="1:11" ht="12.75">
      <c r="A99" s="66" t="s">
        <v>43</v>
      </c>
      <c r="B99" s="63"/>
      <c r="C99" s="6">
        <v>89.7</v>
      </c>
      <c r="D99" s="6">
        <v>89.7</v>
      </c>
      <c r="E99" s="6">
        <v>89.7</v>
      </c>
      <c r="F99" s="68"/>
      <c r="G99" s="69">
        <f>E99/C99</f>
        <v>1</v>
      </c>
      <c r="H99" s="69" t="e">
        <f>E99/#REF!</f>
        <v>#REF!</v>
      </c>
      <c r="I99" s="69" t="e">
        <f>E99/#REF!</f>
        <v>#REF!</v>
      </c>
      <c r="J99" s="70">
        <f>E99/C99</f>
        <v>1</v>
      </c>
      <c r="K99" s="70">
        <f>E99/D99</f>
        <v>1</v>
      </c>
    </row>
    <row r="100" spans="1:11" ht="12.75">
      <c r="A100" s="66" t="s">
        <v>44</v>
      </c>
      <c r="B100" s="63"/>
      <c r="C100" s="6">
        <v>89.7</v>
      </c>
      <c r="D100" s="6">
        <v>89.7</v>
      </c>
      <c r="E100" s="6">
        <v>89.7</v>
      </c>
      <c r="F100" s="68"/>
      <c r="G100" s="69">
        <f>E100/C100</f>
        <v>1</v>
      </c>
      <c r="H100" s="69" t="e">
        <f>E100/#REF!</f>
        <v>#REF!</v>
      </c>
      <c r="I100" s="69" t="e">
        <f>E100/#REF!</f>
        <v>#REF!</v>
      </c>
      <c r="J100" s="70">
        <f>E100/C100</f>
        <v>1</v>
      </c>
      <c r="K100" s="70">
        <f>E100/D100</f>
        <v>1</v>
      </c>
    </row>
    <row r="101" spans="1:11" ht="12.75">
      <c r="A101" s="66" t="s">
        <v>45</v>
      </c>
      <c r="B101" s="63"/>
      <c r="C101" s="6">
        <v>89.7</v>
      </c>
      <c r="D101" s="6">
        <v>89.7</v>
      </c>
      <c r="E101" s="6">
        <v>89.7</v>
      </c>
      <c r="F101" s="68"/>
      <c r="G101" s="69">
        <f>E101/C101</f>
        <v>1</v>
      </c>
      <c r="H101" s="69" t="e">
        <f>E101/#REF!</f>
        <v>#REF!</v>
      </c>
      <c r="I101" s="69" t="e">
        <f>E101/#REF!</f>
        <v>#REF!</v>
      </c>
      <c r="J101" s="70">
        <f>E101/C101</f>
        <v>1</v>
      </c>
      <c r="K101" s="70">
        <f>E101/D101</f>
        <v>1</v>
      </c>
    </row>
    <row r="102" spans="1:11" ht="12.75">
      <c r="A102" s="66" t="s">
        <v>46</v>
      </c>
      <c r="B102" s="63"/>
      <c r="C102" s="6">
        <v>89.7</v>
      </c>
      <c r="D102" s="6">
        <v>89.7</v>
      </c>
      <c r="E102" s="6">
        <v>89.7</v>
      </c>
      <c r="F102" s="68"/>
      <c r="G102" s="69">
        <f>E102/C102</f>
        <v>1</v>
      </c>
      <c r="H102" s="69" t="e">
        <f>E102/#REF!</f>
        <v>#REF!</v>
      </c>
      <c r="I102" s="69" t="e">
        <f>E102/#REF!</f>
        <v>#REF!</v>
      </c>
      <c r="J102" s="70">
        <f>E102/C102</f>
        <v>1</v>
      </c>
      <c r="K102" s="70">
        <f>E102/D102</f>
        <v>1</v>
      </c>
    </row>
    <row r="103" spans="1:11" ht="12.75">
      <c r="A103" s="66" t="s">
        <v>47</v>
      </c>
      <c r="B103" s="63"/>
      <c r="C103" s="6">
        <v>89.7</v>
      </c>
      <c r="D103" s="6">
        <v>89.7</v>
      </c>
      <c r="E103" s="6">
        <v>89.7</v>
      </c>
      <c r="F103" s="68"/>
      <c r="G103" s="69">
        <f>E103/C103</f>
        <v>1</v>
      </c>
      <c r="H103" s="69" t="e">
        <f>E103/#REF!</f>
        <v>#REF!</v>
      </c>
      <c r="I103" s="69" t="e">
        <f>E103/#REF!</f>
        <v>#REF!</v>
      </c>
      <c r="J103" s="70">
        <f>E103/C103</f>
        <v>1</v>
      </c>
      <c r="K103" s="70">
        <f>E103/D103</f>
        <v>1</v>
      </c>
    </row>
    <row r="104" spans="1:11" ht="12.75">
      <c r="A104" s="66" t="s">
        <v>48</v>
      </c>
      <c r="B104" s="63"/>
      <c r="C104" s="6">
        <v>89.7</v>
      </c>
      <c r="D104" s="6">
        <v>89.7</v>
      </c>
      <c r="E104" s="6">
        <v>89.7</v>
      </c>
      <c r="F104" s="68"/>
      <c r="G104" s="69">
        <f>E104/C104</f>
        <v>1</v>
      </c>
      <c r="H104" s="69" t="e">
        <f>E104/#REF!</f>
        <v>#REF!</v>
      </c>
      <c r="I104" s="69" t="e">
        <f>E104/#REF!</f>
        <v>#REF!</v>
      </c>
      <c r="J104" s="70">
        <f>E104/C104</f>
        <v>1</v>
      </c>
      <c r="K104" s="70">
        <f>E104/D104</f>
        <v>1</v>
      </c>
    </row>
    <row r="105" spans="1:253" ht="12.75">
      <c r="A105" s="66" t="s">
        <v>49</v>
      </c>
      <c r="B105" s="63"/>
      <c r="C105" s="6">
        <v>89.7</v>
      </c>
      <c r="D105" s="6">
        <v>89.7</v>
      </c>
      <c r="E105" s="6">
        <v>89.7</v>
      </c>
      <c r="F105" s="68"/>
      <c r="G105" s="69">
        <f>E105/C105</f>
        <v>1</v>
      </c>
      <c r="H105" s="69" t="e">
        <f>E105/#REF!</f>
        <v>#REF!</v>
      </c>
      <c r="I105" s="69" t="e">
        <f>E105/#REF!</f>
        <v>#REF!</v>
      </c>
      <c r="J105" s="70">
        <f>E105/C105</f>
        <v>1</v>
      </c>
      <c r="K105" s="70">
        <f>E105/D105</f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2.75">
      <c r="A106" s="66" t="s">
        <v>50</v>
      </c>
      <c r="B106" s="63"/>
      <c r="C106" s="29">
        <v>449</v>
      </c>
      <c r="D106" s="29">
        <v>449</v>
      </c>
      <c r="E106" s="29">
        <v>449</v>
      </c>
      <c r="F106" s="68"/>
      <c r="G106" s="69">
        <f>E106/C106</f>
        <v>1</v>
      </c>
      <c r="H106" s="5" t="e">
        <f>E106/#REF!</f>
        <v>#REF!</v>
      </c>
      <c r="I106" s="5" t="e">
        <f>E106/#REF!</f>
        <v>#REF!</v>
      </c>
      <c r="J106" s="70">
        <f>E106/C106</f>
        <v>1</v>
      </c>
      <c r="K106" s="70">
        <f>E106/D106</f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26.25">
      <c r="A107" s="19" t="s">
        <v>123</v>
      </c>
      <c r="B107" s="27" t="s">
        <v>80</v>
      </c>
      <c r="C107" s="4">
        <f>C108+C109+C110+C111+C112+C113+C114+C115+C116</f>
        <v>1340.2</v>
      </c>
      <c r="D107" s="4">
        <f>D108+D109+D110+D111+D112+D113+D114+D115+D116</f>
        <v>14234.2</v>
      </c>
      <c r="E107" s="12">
        <f>E108+E109+E110+E111+E112+E113+E114+E115+E116</f>
        <v>13487.400000000001</v>
      </c>
      <c r="F107" s="12">
        <f>F108+F109+F110+F111+F112+F113+F114+F115+F116</f>
        <v>0</v>
      </c>
      <c r="G107" s="5">
        <f>E107/C107</f>
        <v>10.063721832562305</v>
      </c>
      <c r="H107" s="16"/>
      <c r="I107" s="16"/>
      <c r="J107" s="15" t="s">
        <v>14</v>
      </c>
      <c r="K107" s="15">
        <f>E107/D107</f>
        <v>0.9475348105267596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2.75">
      <c r="A108" s="66" t="s">
        <v>42</v>
      </c>
      <c r="B108" s="72"/>
      <c r="C108" s="72"/>
      <c r="D108" s="73">
        <v>585</v>
      </c>
      <c r="E108" s="71">
        <v>402.4</v>
      </c>
      <c r="F108" s="71"/>
      <c r="G108" s="69"/>
      <c r="H108" s="5"/>
      <c r="I108" s="5"/>
      <c r="J108" s="70"/>
      <c r="K108" s="70">
        <f>E108/D108</f>
        <v>0.6878632478632478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2.75">
      <c r="A109" s="66" t="s">
        <v>43</v>
      </c>
      <c r="B109" s="72"/>
      <c r="C109" s="72"/>
      <c r="D109" s="73">
        <v>117.5</v>
      </c>
      <c r="E109" s="71">
        <v>117.6</v>
      </c>
      <c r="F109" s="71"/>
      <c r="G109" s="69"/>
      <c r="H109" s="5"/>
      <c r="I109" s="5"/>
      <c r="J109" s="70"/>
      <c r="K109" s="70">
        <f>E109/D109</f>
        <v>1.0008510638297872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2.75">
      <c r="A110" s="66" t="s">
        <v>44</v>
      </c>
      <c r="B110" s="72"/>
      <c r="C110" s="73"/>
      <c r="D110" s="73">
        <v>23.3</v>
      </c>
      <c r="E110" s="71">
        <v>23.3</v>
      </c>
      <c r="F110" s="71"/>
      <c r="G110" s="69"/>
      <c r="H110" s="5"/>
      <c r="I110" s="5"/>
      <c r="J110" s="70"/>
      <c r="K110" s="70">
        <f>E110/D110</f>
        <v>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2.75">
      <c r="A111" s="66" t="s">
        <v>45</v>
      </c>
      <c r="B111" s="72"/>
      <c r="C111" s="72"/>
      <c r="D111" s="73">
        <v>202.6</v>
      </c>
      <c r="E111" s="71">
        <v>198.6</v>
      </c>
      <c r="F111" s="71"/>
      <c r="G111" s="69"/>
      <c r="H111" s="5"/>
      <c r="I111" s="5"/>
      <c r="J111" s="70"/>
      <c r="K111" s="70">
        <f>E111/D111</f>
        <v>0.9802566633761106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6" t="s">
        <v>46</v>
      </c>
      <c r="B112" s="72"/>
      <c r="C112" s="72">
        <v>392.6</v>
      </c>
      <c r="D112" s="73">
        <v>1056</v>
      </c>
      <c r="E112" s="71">
        <v>1056</v>
      </c>
      <c r="F112" s="71"/>
      <c r="G112" s="69"/>
      <c r="H112" s="30"/>
      <c r="I112" s="30"/>
      <c r="J112" s="70" t="s">
        <v>14</v>
      </c>
      <c r="K112" s="70">
        <f>E112/D112</f>
        <v>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6" t="s">
        <v>47</v>
      </c>
      <c r="B113" s="72"/>
      <c r="C113" s="72">
        <v>668.6</v>
      </c>
      <c r="D113" s="73">
        <v>1998.7</v>
      </c>
      <c r="E113" s="71">
        <v>1681.3</v>
      </c>
      <c r="F113" s="71"/>
      <c r="G113" s="69"/>
      <c r="H113" s="5"/>
      <c r="I113" s="5"/>
      <c r="J113" s="70" t="s">
        <v>14</v>
      </c>
      <c r="K113" s="70">
        <f>E113/D113</f>
        <v>0.8411967779056386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6" t="s">
        <v>48</v>
      </c>
      <c r="B114" s="72"/>
      <c r="C114" s="72"/>
      <c r="D114" s="73"/>
      <c r="E114" s="71"/>
      <c r="F114" s="71"/>
      <c r="G114" s="69"/>
      <c r="H114" s="5"/>
      <c r="I114" s="5"/>
      <c r="J114" s="70"/>
      <c r="K114" s="7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66" t="s">
        <v>49</v>
      </c>
      <c r="B115" s="72"/>
      <c r="C115" s="92">
        <v>279</v>
      </c>
      <c r="D115" s="73">
        <v>979.6</v>
      </c>
      <c r="E115" s="71">
        <v>979.6</v>
      </c>
      <c r="F115" s="71"/>
      <c r="G115" s="69"/>
      <c r="H115" s="5"/>
      <c r="I115" s="5"/>
      <c r="J115" s="70" t="s">
        <v>14</v>
      </c>
      <c r="K115" s="70">
        <f>E115/D115</f>
        <v>1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66" t="s">
        <v>50</v>
      </c>
      <c r="B116" s="72"/>
      <c r="C116" s="72"/>
      <c r="D116" s="73">
        <v>9271.5</v>
      </c>
      <c r="E116" s="71">
        <v>9028.6</v>
      </c>
      <c r="F116" s="68"/>
      <c r="G116" s="69"/>
      <c r="H116" s="5"/>
      <c r="I116" s="5"/>
      <c r="J116" s="70"/>
      <c r="K116" s="70">
        <f>E116/D116</f>
        <v>0.9738014345035862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26.25">
      <c r="A117" s="19" t="s">
        <v>124</v>
      </c>
      <c r="B117" s="27" t="s">
        <v>125</v>
      </c>
      <c r="C117" s="98">
        <f>C118+C119+C120+C121+C122+C123+C124+C125+C126</f>
        <v>0</v>
      </c>
      <c r="D117" s="98">
        <f aca="true" t="shared" si="0" ref="D117:I117">D118+D119+D120+D121+D122+D123+D124+D125+D126</f>
        <v>1193.3000000000002</v>
      </c>
      <c r="E117" s="98">
        <f t="shared" si="0"/>
        <v>1064.8000000000002</v>
      </c>
      <c r="F117" s="98">
        <f t="shared" si="0"/>
        <v>0</v>
      </c>
      <c r="G117" s="98">
        <f t="shared" si="0"/>
        <v>0</v>
      </c>
      <c r="H117" s="98">
        <f t="shared" si="0"/>
        <v>0</v>
      </c>
      <c r="I117" s="98">
        <f t="shared" si="0"/>
        <v>0</v>
      </c>
      <c r="J117" s="15"/>
      <c r="K117" s="15">
        <f>E117/D117</f>
        <v>0.892315427805246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66" t="s">
        <v>42</v>
      </c>
      <c r="B118" s="72"/>
      <c r="C118" s="72"/>
      <c r="D118" s="73">
        <v>196.5</v>
      </c>
      <c r="E118" s="71">
        <v>132.4</v>
      </c>
      <c r="F118" s="68"/>
      <c r="G118" s="69"/>
      <c r="H118" s="5"/>
      <c r="I118" s="5"/>
      <c r="J118" s="70"/>
      <c r="K118" s="70">
        <f>E118/D118</f>
        <v>0.6737913486005089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66" t="s">
        <v>43</v>
      </c>
      <c r="B119" s="72"/>
      <c r="C119" s="72"/>
      <c r="D119" s="73">
        <v>34.9</v>
      </c>
      <c r="E119" s="71">
        <v>34.9</v>
      </c>
      <c r="F119" s="68"/>
      <c r="G119" s="69"/>
      <c r="H119" s="5"/>
      <c r="I119" s="5"/>
      <c r="J119" s="70"/>
      <c r="K119" s="70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66" t="s">
        <v>44</v>
      </c>
      <c r="B120" s="72"/>
      <c r="C120" s="72"/>
      <c r="D120" s="73"/>
      <c r="E120" s="71"/>
      <c r="F120" s="68"/>
      <c r="G120" s="69"/>
      <c r="H120" s="5"/>
      <c r="I120" s="5"/>
      <c r="J120" s="70"/>
      <c r="K120" s="7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66" t="s">
        <v>45</v>
      </c>
      <c r="B121" s="72"/>
      <c r="C121" s="72"/>
      <c r="D121" s="73">
        <v>118.7</v>
      </c>
      <c r="E121" s="71">
        <v>116.3</v>
      </c>
      <c r="F121" s="68"/>
      <c r="G121" s="69"/>
      <c r="H121" s="5"/>
      <c r="I121" s="5"/>
      <c r="J121" s="70"/>
      <c r="K121" s="70">
        <f>E121/D121</f>
        <v>0.9797809604043808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66" t="s">
        <v>46</v>
      </c>
      <c r="B122" s="72"/>
      <c r="C122" s="72"/>
      <c r="D122" s="73">
        <v>45</v>
      </c>
      <c r="E122" s="71">
        <v>45</v>
      </c>
      <c r="F122" s="68"/>
      <c r="G122" s="69"/>
      <c r="H122" s="5"/>
      <c r="I122" s="5"/>
      <c r="J122" s="70"/>
      <c r="K122" s="70">
        <f>E122/D122</f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>
      <c r="A123" s="66" t="s">
        <v>47</v>
      </c>
      <c r="B123" s="72"/>
      <c r="C123" s="72"/>
      <c r="D123" s="73">
        <v>321.6</v>
      </c>
      <c r="E123" s="71">
        <v>321.6</v>
      </c>
      <c r="F123" s="68"/>
      <c r="G123" s="69"/>
      <c r="H123" s="5"/>
      <c r="I123" s="5"/>
      <c r="J123" s="70"/>
      <c r="K123" s="70">
        <f>E123/D123</f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2.75">
      <c r="A124" s="66" t="s">
        <v>48</v>
      </c>
      <c r="B124" s="72"/>
      <c r="C124" s="72"/>
      <c r="D124" s="73"/>
      <c r="E124" s="71"/>
      <c r="F124" s="68"/>
      <c r="G124" s="69"/>
      <c r="H124" s="5"/>
      <c r="I124" s="5"/>
      <c r="J124" s="70"/>
      <c r="K124" s="7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2.75">
      <c r="A125" s="66" t="s">
        <v>49</v>
      </c>
      <c r="B125" s="72"/>
      <c r="C125" s="72"/>
      <c r="D125" s="73"/>
      <c r="E125" s="71"/>
      <c r="F125" s="68"/>
      <c r="G125" s="69"/>
      <c r="H125" s="5"/>
      <c r="I125" s="5"/>
      <c r="J125" s="70"/>
      <c r="K125" s="70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2.75">
      <c r="A126" s="66" t="s">
        <v>50</v>
      </c>
      <c r="B126" s="72"/>
      <c r="C126" s="72"/>
      <c r="D126" s="73">
        <v>476.6</v>
      </c>
      <c r="E126" s="71">
        <v>414.6</v>
      </c>
      <c r="F126" s="68"/>
      <c r="G126" s="69"/>
      <c r="H126" s="5"/>
      <c r="I126" s="5"/>
      <c r="J126" s="70"/>
      <c r="K126" s="70">
        <f>E126/D126</f>
        <v>0.8699118757868234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2.75">
      <c r="A127" s="120" t="s">
        <v>55</v>
      </c>
      <c r="B127" s="121"/>
      <c r="C127" s="12">
        <f>C128+C129+C130+C131+C132+C133+C134+C135+C136</f>
        <v>32440.299999999996</v>
      </c>
      <c r="D127" s="12">
        <f>D128+D129+D130+D131+D132+D133+D134+D135+D136</f>
        <v>46527.6</v>
      </c>
      <c r="E127" s="12">
        <f>E128+E129+E130+E131+E132+E133+E134+E135+E136</f>
        <v>45652.299999999996</v>
      </c>
      <c r="F127" s="12">
        <f>F128+F129+F130+F131+F132+F133+F134+F135+F136</f>
        <v>0</v>
      </c>
      <c r="G127" s="30">
        <f>E127/C127</f>
        <v>1.4072712027940555</v>
      </c>
      <c r="H127" s="5" t="e">
        <f>E127/#REF!</f>
        <v>#REF!</v>
      </c>
      <c r="I127" s="5" t="e">
        <f>E127/#REF!</f>
        <v>#REF!</v>
      </c>
      <c r="J127" s="15">
        <f>E127/C127</f>
        <v>1.4072712027940555</v>
      </c>
      <c r="K127" s="16">
        <f>E127/D127</f>
        <v>0.9811875102089942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2.75">
      <c r="A128" s="20" t="s">
        <v>42</v>
      </c>
      <c r="B128" s="21"/>
      <c r="C128" s="4">
        <f>C98+C88+C108+C118</f>
        <v>4229.099999999999</v>
      </c>
      <c r="D128" s="4">
        <f>D98+D88+D108+D118</f>
        <v>5010.599999999999</v>
      </c>
      <c r="E128" s="4">
        <f>E98+E88+E108+E118</f>
        <v>4763.899999999999</v>
      </c>
      <c r="F128" s="4">
        <f>F98+F88+F108+F118</f>
        <v>0</v>
      </c>
      <c r="G128" s="4">
        <f>G98+G88+G108+G118</f>
        <v>1</v>
      </c>
      <c r="H128" s="4" t="e">
        <f>H98+H88+H108+H118</f>
        <v>#REF!</v>
      </c>
      <c r="I128" s="4" t="e">
        <f>I98+I88+I108+I118</f>
        <v>#REF!</v>
      </c>
      <c r="J128" s="15">
        <f>E128/C128</f>
        <v>1.1264571658272444</v>
      </c>
      <c r="K128" s="16">
        <f>E128/D128</f>
        <v>0.9507643795154271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2.75">
      <c r="A129" s="20" t="s">
        <v>43</v>
      </c>
      <c r="B129" s="11"/>
      <c r="C129" s="4">
        <f>C99+C89+C109+C119</f>
        <v>3084.1</v>
      </c>
      <c r="D129" s="4">
        <f>D99+D89+D109+D119</f>
        <v>3236.5</v>
      </c>
      <c r="E129" s="4">
        <f>E99+E89+E109+E119</f>
        <v>3236.6</v>
      </c>
      <c r="F129" s="4">
        <f>F99+F89+F109+F119</f>
        <v>0</v>
      </c>
      <c r="G129" s="4">
        <f>G99+G89+G109+G119</f>
        <v>1</v>
      </c>
      <c r="H129" s="4" t="e">
        <f>H99+H89+H109+H119</f>
        <v>#REF!</v>
      </c>
      <c r="I129" s="4" t="e">
        <f>I99+I89+I109+I119</f>
        <v>#REF!</v>
      </c>
      <c r="J129" s="15">
        <f>E129/C129</f>
        <v>1.04944716448883</v>
      </c>
      <c r="K129" s="16">
        <f>E129/D129</f>
        <v>1.0000308975745404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2.75">
      <c r="A130" s="20" t="s">
        <v>44</v>
      </c>
      <c r="B130" s="11"/>
      <c r="C130" s="4">
        <f>C100+C90+C110+C120</f>
        <v>4523.5</v>
      </c>
      <c r="D130" s="4">
        <f>D100+D90+D110+D120</f>
        <v>4546.8</v>
      </c>
      <c r="E130" s="4">
        <f>E100+E90+E110+E120</f>
        <v>4546.8</v>
      </c>
      <c r="F130" s="4">
        <f>F100+F90+F110+F120</f>
        <v>0</v>
      </c>
      <c r="G130" s="4">
        <f>G100+G90+G110+G120</f>
        <v>1</v>
      </c>
      <c r="H130" s="4" t="e">
        <f>H100+H90+H110+H120</f>
        <v>#REF!</v>
      </c>
      <c r="I130" s="4" t="e">
        <f>I100+I90+I110+I120</f>
        <v>#REF!</v>
      </c>
      <c r="J130" s="15">
        <f>E130/C130</f>
        <v>1.0051508787443353</v>
      </c>
      <c r="K130" s="16">
        <f>E130/D130</f>
        <v>1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2.75">
      <c r="A131" s="20" t="s">
        <v>45</v>
      </c>
      <c r="B131" s="21"/>
      <c r="C131" s="4">
        <f>C101+C91+C111+C121</f>
        <v>2477.6</v>
      </c>
      <c r="D131" s="4">
        <f>D101+D91+D111+D121</f>
        <v>2798.8999999999996</v>
      </c>
      <c r="E131" s="4">
        <f>E101+E91+E111+E121</f>
        <v>2792.5</v>
      </c>
      <c r="F131" s="4">
        <f>F101+F91+F111+F121</f>
        <v>0</v>
      </c>
      <c r="G131" s="4">
        <f>G101+G91+G111+G121</f>
        <v>1</v>
      </c>
      <c r="H131" s="4" t="e">
        <f>H101+H91+H111+H121</f>
        <v>#REF!</v>
      </c>
      <c r="I131" s="4" t="e">
        <f>I101+I91+I111+I121</f>
        <v>#REF!</v>
      </c>
      <c r="J131" s="15">
        <f>E131/C131</f>
        <v>1.1270988052954471</v>
      </c>
      <c r="K131" s="16">
        <f>E131/D131</f>
        <v>0.9977133874021938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2.75">
      <c r="A132" s="20" t="s">
        <v>46</v>
      </c>
      <c r="B132" s="11"/>
      <c r="C132" s="4">
        <f>C102+C92+C112+C122</f>
        <v>3836.2999999999997</v>
      </c>
      <c r="D132" s="4">
        <f>D102+D92+D112+D122</f>
        <v>4544.7</v>
      </c>
      <c r="E132" s="4">
        <f>E102+E92+E112+E122</f>
        <v>4544.7</v>
      </c>
      <c r="F132" s="4">
        <f>F102+F92+F112+F122</f>
        <v>0</v>
      </c>
      <c r="G132" s="4">
        <f>G102+G92+G112+G122</f>
        <v>1</v>
      </c>
      <c r="H132" s="4" t="e">
        <f>H102+H92+H112+H122</f>
        <v>#REF!</v>
      </c>
      <c r="I132" s="4" t="e">
        <f>I102+I92+I112+I122</f>
        <v>#REF!</v>
      </c>
      <c r="J132" s="15">
        <f>E132/C132</f>
        <v>1.1846570914683419</v>
      </c>
      <c r="K132" s="16">
        <f>E132/D132</f>
        <v>1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2.75">
      <c r="A133" s="20" t="s">
        <v>47</v>
      </c>
      <c r="B133" s="11"/>
      <c r="C133" s="4">
        <f>C103+C93+C113+C123</f>
        <v>4302.8</v>
      </c>
      <c r="D133" s="4">
        <f>D103+D93+D113+D123</f>
        <v>5954.5</v>
      </c>
      <c r="E133" s="4">
        <f>E103+E93+E113+E123</f>
        <v>5637.1</v>
      </c>
      <c r="F133" s="4">
        <f>F103+F93+F113+F123</f>
        <v>0</v>
      </c>
      <c r="G133" s="4">
        <f>G103+G93+G113+G123</f>
        <v>1</v>
      </c>
      <c r="H133" s="4" t="e">
        <f>H103+H93+H113+H123</f>
        <v>#REF!</v>
      </c>
      <c r="I133" s="4" t="e">
        <f>I103+I93+I113+I123</f>
        <v>#REF!</v>
      </c>
      <c r="J133" s="15">
        <f>E133/C133</f>
        <v>1.3101003997397045</v>
      </c>
      <c r="K133" s="16">
        <f>E133/D133</f>
        <v>0.946695776303636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2.75">
      <c r="A134" s="20" t="s">
        <v>48</v>
      </c>
      <c r="B134" s="11"/>
      <c r="C134" s="4">
        <f>C104+C94+C114+C124</f>
        <v>3632.1</v>
      </c>
      <c r="D134" s="4">
        <f>D104+D94+D114+D124</f>
        <v>3632.1</v>
      </c>
      <c r="E134" s="4">
        <f>E104+E94+E114+E124</f>
        <v>3632.1</v>
      </c>
      <c r="F134" s="4">
        <f>F104+F94+F114+F124</f>
        <v>0</v>
      </c>
      <c r="G134" s="4">
        <f>G104+G94+G114+G124</f>
        <v>1</v>
      </c>
      <c r="H134" s="4" t="e">
        <f>H104+H94+H114+H124</f>
        <v>#REF!</v>
      </c>
      <c r="I134" s="4" t="e">
        <f>I104+I94+I114+I124</f>
        <v>#REF!</v>
      </c>
      <c r="J134" s="15">
        <f>E134/C134</f>
        <v>1</v>
      </c>
      <c r="K134" s="16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11" ht="12.75">
      <c r="A135" s="20" t="s">
        <v>49</v>
      </c>
      <c r="B135" s="11"/>
      <c r="C135" s="4">
        <f>C105+C95+C115+C125</f>
        <v>4386.5</v>
      </c>
      <c r="D135" s="4">
        <f>D105+D95+D115+D125</f>
        <v>5087.1</v>
      </c>
      <c r="E135" s="4">
        <f>E105+E95+E115+E125</f>
        <v>5087.1</v>
      </c>
      <c r="F135" s="4">
        <f>F105+F95+F115+F125</f>
        <v>0</v>
      </c>
      <c r="G135" s="4">
        <f>G105+G95+G115+G125</f>
        <v>1</v>
      </c>
      <c r="H135" s="4" t="e">
        <f>H105+H95+H115+H125</f>
        <v>#REF!</v>
      </c>
      <c r="I135" s="4" t="e">
        <f>I105+I95+I115+I125</f>
        <v>#REF!</v>
      </c>
      <c r="J135" s="15">
        <f>E135/C135</f>
        <v>1.1597173144876325</v>
      </c>
      <c r="K135" s="16">
        <f>E135/D135</f>
        <v>1</v>
      </c>
    </row>
    <row r="136" spans="1:11" ht="12.75">
      <c r="A136" s="20" t="s">
        <v>50</v>
      </c>
      <c r="B136" s="11"/>
      <c r="C136" s="4">
        <f>C106+C96+C116+C126</f>
        <v>1968.3</v>
      </c>
      <c r="D136" s="4">
        <f>D106+D96+D116+D126</f>
        <v>11716.4</v>
      </c>
      <c r="E136" s="4">
        <f>E106+E96+E116+E126</f>
        <v>11411.5</v>
      </c>
      <c r="F136" s="4">
        <f>F106+F96+F116+F126</f>
        <v>0</v>
      </c>
      <c r="G136" s="4">
        <f>G106+G96+G116+G126</f>
        <v>1</v>
      </c>
      <c r="H136" s="4" t="e">
        <f>H106+H96+H116+H126</f>
        <v>#REF!</v>
      </c>
      <c r="I136" s="4" t="e">
        <f>I106+I96+I116+I126</f>
        <v>#REF!</v>
      </c>
      <c r="J136" s="15" t="s">
        <v>14</v>
      </c>
      <c r="K136" s="16">
        <f>E136/D136</f>
        <v>0.9739766481171691</v>
      </c>
    </row>
    <row r="137" spans="1:11" ht="16.5">
      <c r="A137" s="118" t="s">
        <v>35</v>
      </c>
      <c r="B137" s="119"/>
      <c r="C137" s="17">
        <f>C127+C77</f>
        <v>77812.2</v>
      </c>
      <c r="D137" s="17">
        <f>D127+D77</f>
        <v>95831.3</v>
      </c>
      <c r="E137" s="17">
        <f>E127+E77</f>
        <v>96454.29999999999</v>
      </c>
      <c r="F137" s="81">
        <f>F127+F77</f>
        <v>0</v>
      </c>
      <c r="G137" s="18">
        <f>E137/C137</f>
        <v>1.2395781124296703</v>
      </c>
      <c r="H137" s="18" t="e">
        <f>E137/#REF!</f>
        <v>#REF!</v>
      </c>
      <c r="I137" s="18" t="e">
        <f>E137/#REF!</f>
        <v>#REF!</v>
      </c>
      <c r="J137" s="83">
        <f>E137/C137</f>
        <v>1.2395781124296703</v>
      </c>
      <c r="K137" s="52">
        <f>E137/D137</f>
        <v>1.0065010074996372</v>
      </c>
    </row>
    <row r="138" spans="1:11" ht="15">
      <c r="A138" s="22" t="s">
        <v>42</v>
      </c>
      <c r="B138" s="23"/>
      <c r="C138" s="24">
        <f>C78+C128</f>
        <v>7444.499999999999</v>
      </c>
      <c r="D138" s="24">
        <f>D78+D128</f>
        <v>8226</v>
      </c>
      <c r="E138" s="24">
        <f>E78+E128</f>
        <v>8428.699999999999</v>
      </c>
      <c r="F138" s="82">
        <f>F78+F128</f>
        <v>0</v>
      </c>
      <c r="G138" s="51">
        <f>E138/C138</f>
        <v>1.1322049835448988</v>
      </c>
      <c r="H138" s="51" t="e">
        <f>E138/#REF!</f>
        <v>#REF!</v>
      </c>
      <c r="I138" s="51" t="e">
        <f>E138/#REF!</f>
        <v>#REF!</v>
      </c>
      <c r="J138" s="90">
        <f>E138/C138</f>
        <v>1.1322049835448988</v>
      </c>
      <c r="K138" s="91">
        <f>E138/D138</f>
        <v>1.024641380987114</v>
      </c>
    </row>
    <row r="139" spans="1:11" ht="15">
      <c r="A139" s="22" t="s">
        <v>43</v>
      </c>
      <c r="B139" s="23"/>
      <c r="C139" s="24">
        <f>C79+C129</f>
        <v>4648.4</v>
      </c>
      <c r="D139" s="24">
        <f>D79+D129</f>
        <v>5060.8</v>
      </c>
      <c r="E139" s="24">
        <f>E79+E129</f>
        <v>5323.9</v>
      </c>
      <c r="F139" s="82">
        <f>F79+F129</f>
        <v>0</v>
      </c>
      <c r="G139" s="51">
        <f>E139/C139</f>
        <v>1.145318819378711</v>
      </c>
      <c r="H139" s="51" t="e">
        <f>E139/#REF!</f>
        <v>#REF!</v>
      </c>
      <c r="I139" s="51" t="e">
        <f>E139/#REF!</f>
        <v>#REF!</v>
      </c>
      <c r="J139" s="90">
        <f>E139/C139</f>
        <v>1.145318819378711</v>
      </c>
      <c r="K139" s="91">
        <f>E139/D139</f>
        <v>1.0519878280113815</v>
      </c>
    </row>
    <row r="140" spans="1:11" ht="15">
      <c r="A140" s="22" t="s">
        <v>44</v>
      </c>
      <c r="B140" s="23"/>
      <c r="C140" s="24">
        <f>C80+C130</f>
        <v>7106.7</v>
      </c>
      <c r="D140" s="24">
        <f>D80+D130</f>
        <v>7282</v>
      </c>
      <c r="E140" s="24">
        <f>E80+E130</f>
        <v>8060.6</v>
      </c>
      <c r="F140" s="82">
        <f>F80+F130</f>
        <v>0</v>
      </c>
      <c r="G140" s="51">
        <f>E140/C140</f>
        <v>1.1342254492239718</v>
      </c>
      <c r="H140" s="51" t="e">
        <f>E140/#REF!</f>
        <v>#REF!</v>
      </c>
      <c r="I140" s="51" t="e">
        <f>E140/#REF!</f>
        <v>#REF!</v>
      </c>
      <c r="J140" s="90">
        <f>E140/C140</f>
        <v>1.1342254492239718</v>
      </c>
      <c r="K140" s="91">
        <f>E140/D140</f>
        <v>1.106921175501236</v>
      </c>
    </row>
    <row r="141" spans="1:11" ht="15">
      <c r="A141" s="22" t="s">
        <v>45</v>
      </c>
      <c r="B141" s="23"/>
      <c r="C141" s="24">
        <f>C81+C131</f>
        <v>6308.699999999999</v>
      </c>
      <c r="D141" s="24">
        <f>D81+D131</f>
        <v>6789.999999999999</v>
      </c>
      <c r="E141" s="24">
        <f>E81+E131</f>
        <v>6487.299999999999</v>
      </c>
      <c r="F141" s="82">
        <f>F81+F131</f>
        <v>0</v>
      </c>
      <c r="G141" s="51">
        <f>E141/C141</f>
        <v>1.0283101114334174</v>
      </c>
      <c r="H141" s="51" t="e">
        <f>E141/#REF!</f>
        <v>#REF!</v>
      </c>
      <c r="I141" s="51" t="e">
        <f>E141/#REF!</f>
        <v>#REF!</v>
      </c>
      <c r="J141" s="90">
        <f>E141/C141</f>
        <v>1.0283101114334174</v>
      </c>
      <c r="K141" s="91">
        <f>E141/D141</f>
        <v>0.955419734904271</v>
      </c>
    </row>
    <row r="142" spans="1:11" ht="15">
      <c r="A142" s="22" t="s">
        <v>46</v>
      </c>
      <c r="B142" s="23"/>
      <c r="C142" s="24">
        <f>C82+C132</f>
        <v>5310.599999999999</v>
      </c>
      <c r="D142" s="24">
        <f>D82+D132</f>
        <v>6019</v>
      </c>
      <c r="E142" s="24">
        <f>E82+E132</f>
        <v>6170.299999999999</v>
      </c>
      <c r="F142" s="82">
        <f>F82+F132</f>
        <v>0</v>
      </c>
      <c r="G142" s="51">
        <f>E142/C142</f>
        <v>1.16188377961059</v>
      </c>
      <c r="H142" s="51" t="e">
        <f>E142/#REF!</f>
        <v>#REF!</v>
      </c>
      <c r="I142" s="51" t="e">
        <f>E142/#REF!</f>
        <v>#REF!</v>
      </c>
      <c r="J142" s="90">
        <f>E142/C142</f>
        <v>1.16188377961059</v>
      </c>
      <c r="K142" s="91">
        <f>E142/D142</f>
        <v>1.0251370659578</v>
      </c>
    </row>
    <row r="143" spans="1:11" ht="15">
      <c r="A143" s="22" t="s">
        <v>47</v>
      </c>
      <c r="B143" s="23"/>
      <c r="C143" s="24">
        <f>C83+C133</f>
        <v>8113.1</v>
      </c>
      <c r="D143" s="24">
        <f>D83+D133</f>
        <v>9974.8</v>
      </c>
      <c r="E143" s="24">
        <f>E83+E133</f>
        <v>9696.3</v>
      </c>
      <c r="F143" s="82">
        <f>F83+F133</f>
        <v>0</v>
      </c>
      <c r="G143" s="51">
        <f>E143/C143</f>
        <v>1.1951411914064907</v>
      </c>
      <c r="H143" s="51" t="e">
        <f>E143/#REF!</f>
        <v>#REF!</v>
      </c>
      <c r="I143" s="51" t="e">
        <f>E143/#REF!</f>
        <v>#REF!</v>
      </c>
      <c r="J143" s="90">
        <f>E143/C143</f>
        <v>1.1951411914064907</v>
      </c>
      <c r="K143" s="91">
        <f>E143/D143</f>
        <v>0.9720796406945502</v>
      </c>
    </row>
    <row r="144" spans="1:11" ht="15">
      <c r="A144" s="22" t="s">
        <v>48</v>
      </c>
      <c r="B144" s="23"/>
      <c r="C144" s="24">
        <f>C84+C134</f>
        <v>5554.299999999999</v>
      </c>
      <c r="D144" s="24">
        <f>D84+D134</f>
        <v>5554.299999999999</v>
      </c>
      <c r="E144" s="24">
        <f>E84+E134</f>
        <v>5616.7</v>
      </c>
      <c r="F144" s="82">
        <f>F84+F134</f>
        <v>0</v>
      </c>
      <c r="G144" s="51">
        <f>E144/C144</f>
        <v>1.0112345390058155</v>
      </c>
      <c r="H144" s="51" t="e">
        <f>E144/#REF!</f>
        <v>#REF!</v>
      </c>
      <c r="I144" s="51" t="e">
        <f>E144/#REF!</f>
        <v>#REF!</v>
      </c>
      <c r="J144" s="90">
        <f>E144/C144</f>
        <v>1.0112345390058155</v>
      </c>
      <c r="K144" s="91">
        <f>E144/D144</f>
        <v>1.0112345390058155</v>
      </c>
    </row>
    <row r="145" spans="1:11" ht="15">
      <c r="A145" s="22" t="s">
        <v>49</v>
      </c>
      <c r="B145" s="23"/>
      <c r="C145" s="24">
        <f>C85+C135</f>
        <v>7216.8</v>
      </c>
      <c r="D145" s="24">
        <f>D85+D135</f>
        <v>8027.400000000001</v>
      </c>
      <c r="E145" s="24">
        <f>E85+E135</f>
        <v>7965</v>
      </c>
      <c r="F145" s="82">
        <f>F85+F135</f>
        <v>0</v>
      </c>
      <c r="G145" s="51">
        <f>E145/C145</f>
        <v>1.1036747588959095</v>
      </c>
      <c r="H145" s="51" t="e">
        <f>E145/#REF!</f>
        <v>#REF!</v>
      </c>
      <c r="I145" s="51" t="e">
        <f>E145/#REF!</f>
        <v>#REF!</v>
      </c>
      <c r="J145" s="90">
        <f>E145/C145</f>
        <v>1.1036747588959095</v>
      </c>
      <c r="K145" s="91">
        <f>E145/D145</f>
        <v>0.992226623813439</v>
      </c>
    </row>
    <row r="146" spans="1:11" ht="15">
      <c r="A146" s="25" t="s">
        <v>50</v>
      </c>
      <c r="B146" s="23"/>
      <c r="C146" s="24">
        <f>C86+C136</f>
        <v>26109.100000000002</v>
      </c>
      <c r="D146" s="24">
        <f>D86+D136</f>
        <v>38897.00000000001</v>
      </c>
      <c r="E146" s="24">
        <f>E86+E136</f>
        <v>38705.5</v>
      </c>
      <c r="F146" s="24">
        <f>F86+F136</f>
        <v>0</v>
      </c>
      <c r="G146" s="51">
        <f>E146/C146</f>
        <v>1.482452478254708</v>
      </c>
      <c r="H146" s="51" t="e">
        <f>E146/#REF!</f>
        <v>#REF!</v>
      </c>
      <c r="I146" s="51" t="e">
        <f>E146/#REF!</f>
        <v>#REF!</v>
      </c>
      <c r="J146" s="90">
        <f>E146/C146</f>
        <v>1.482452478254708</v>
      </c>
      <c r="K146" s="91">
        <f>E146/D146</f>
        <v>0.9950767411368484</v>
      </c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</sheetData>
  <sheetProtection/>
  <mergeCells count="11">
    <mergeCell ref="A127:B127"/>
    <mergeCell ref="A137:B137"/>
    <mergeCell ref="A65:B65"/>
    <mergeCell ref="A76:B76"/>
    <mergeCell ref="A77:B77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2020-01-29T06:01:45Z</dcterms:modified>
  <cp:category/>
  <cp:version/>
  <cp:contentType/>
  <cp:contentStatus/>
</cp:coreProperties>
</file>