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<sst xmlns="http://schemas.openxmlformats.org/spreadsheetml/2006/main" count="355" uniqueCount="124">
  <si>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</si>
  <si>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</si>
  <si>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</si>
  <si>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</si>
  <si>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</si>
  <si>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</si>
  <si>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</si>
  <si>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</si>
  <si>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</si>
  <si>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</si>
  <si>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</si>
  <si>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</si>
  <si>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</si>
  <si>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</si>
  <si>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</si>
  <si>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</si>
  <si>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</si>
  <si>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</si>
  <si>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</si>
  <si>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</si>
  <si>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</si>
  <si>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</si>
  <si>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</si>
  <si>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</si>
  <si>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</si>
  <si>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</si>
  <si>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</si>
  <si>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</si>
  <si>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</si>
  <si>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</si>
  <si>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</si>
  <si>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</si>
  <si>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</si>
  <si>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</si>
  <si>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</si>
  <si>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</si>
  <si>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</si>
  <si>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</si>
  <si>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</si>
  <si>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</si>
  <si>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</si>
  <si>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</si>
  <si>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</si>
  <si>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</si>
  <si>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</si>
  <si>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</si>
  <si>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</si>
  <si>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</si>
  <si>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</si>
  <si>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</si>
  <si>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</si>
  <si>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</si>
  <si>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</si>
  <si>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</si>
  <si>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</si>
  <si>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</si>
  <si>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</si>
  <si>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</si>
  <si>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</si>
  <si>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</si>
  <si>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</si>
  <si>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</si>
  <si>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</si>
  <si>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</si>
  <si>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</si>
  <si>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</si>
  <si>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</si>
  <si>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</si>
  <si>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</si>
  <si>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</si>
  <si>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</si>
  <si>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</si>
  <si>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</si>
  <si>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</si>
  <si>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</si>
  <si>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</si>
  <si>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</si>
  <si>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</si>
  <si>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</si>
  <si>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</si>
  <si>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</si>
  <si>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</si>
  <si>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</si>
  <si>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</si>
  <si>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</si>
  <si>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</si>
  <si>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</si>
  <si>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</si>
  <si>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</si>
  <si>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</si>
  <si>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</si>
  <si>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</si>
  <si>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</si>
  <si>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</si>
  <si>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</si>
  <si>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</si>
  <si>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</si>
  <si>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</si>
  <si>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</si>
  <si>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</si>
  <si>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</si>
  <si>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</si>
  <si>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</si>
  <si>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</si>
  <si>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</si>
  <si>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</si>
  <si>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</si>
  <si>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</si>
  <si>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</si>
  <si>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</si>
  <si>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</si>
  <si>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</si>
  <si>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</si>
  <si>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</si>
  <si>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</si>
  <si>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</si>
  <si>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</si>
  <si>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</si>
  <si>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</si>
  <si>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об исполнении бюджетов поселений на 1 декабря 2021 г.</t>
  </si>
  <si>
    <t>исполнено на 01 декабря</t>
  </si>
  <si>
    <t>на 01 декабря 2021 года</t>
  </si>
  <si>
    <t>на 1 декабря 2021 года</t>
  </si>
  <si>
    <t>исполнено на 1 декабря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</si>
</sst>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консолидированный 01.08.2021"/>
      <sheetName val="консолидированный 01.09.2021"/>
      <sheetName val="консолидированный 01.10.2021"/>
      <sheetName val="консолидированный 01.11.2021"/>
      <sheetName val="консолидированный 01.12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районный 01.08.2021"/>
      <sheetName val="районный 01.09.2021"/>
      <sheetName val="районный 01.10.2021"/>
      <sheetName val="районный 01.11.2021"/>
      <sheetName val="районный 01.12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  <sheetName val="поселения 01.08.2021"/>
      <sheetName val="поселения 01.09.2021"/>
      <sheetName val="поселения 01.10.2021"/>
      <sheetName val="поселения 01.11.2021"/>
      <sheetName val="поселения 01.12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1">
      <selection activeCell="H35" sqref="H35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5" t="s">
        <v>122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123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169020.7</v>
      </c>
      <c r="E5" s="71">
        <v>151992.4</v>
      </c>
      <c r="F5" s="81">
        <f>E5/C5</f>
        <v>0.9681149413719766</v>
      </c>
      <c r="G5" s="81">
        <f>E5/D5</f>
        <v>0.8992531683989001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11557.3</v>
      </c>
      <c r="F6" s="81">
        <f>E6/C6</f>
        <v>0.9827218230517409</v>
      </c>
      <c r="G6" s="81">
        <f>E6/D6</f>
        <v>0.9827218230517409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1228.3</v>
      </c>
      <c r="E7" s="71">
        <v>1236</v>
      </c>
      <c r="F7" s="81">
        <f>E7/C7</f>
        <v>1.1787144764447837</v>
      </c>
      <c r="G7" s="81">
        <f>E7/D7</f>
        <v>1.0062688268338353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8050.2</v>
      </c>
      <c r="E8" s="71">
        <v>8112.7</v>
      </c>
      <c r="F8" s="81">
        <f>E8/C8</f>
        <v>1.3093447385409942</v>
      </c>
      <c r="G8" s="81">
        <f>E8/D8</f>
        <v>1.007763782266279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71</v>
      </c>
      <c r="E9" s="71">
        <v>167.8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1772.3</v>
      </c>
      <c r="E10" s="40">
        <v>1030.2</v>
      </c>
      <c r="F10" s="81">
        <f>E10/C10</f>
        <v>0.6462580766576752</v>
      </c>
      <c r="G10" s="81">
        <f>E10/D10</f>
        <v>0.5812785645771033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3856.4</v>
      </c>
      <c r="F11" s="81">
        <f>E11/C11</f>
        <v>0.639228231861957</v>
      </c>
      <c r="G11" s="81">
        <f>E11/D11</f>
        <v>0.639228231861957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5216.1</v>
      </c>
      <c r="E12" s="71">
        <v>3294.7</v>
      </c>
      <c r="F12" s="81">
        <f>E12/C12</f>
        <v>0.6425423199937592</v>
      </c>
      <c r="G12" s="81">
        <f>E12/D12</f>
        <v>0.6316404976898449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8300.5</v>
      </c>
      <c r="F13" s="81">
        <f>E13/C13</f>
        <v>0.7925996657913583</v>
      </c>
      <c r="G13" s="81">
        <f>E13/D13</f>
        <v>0.7925996657913583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1282.3</v>
      </c>
      <c r="F14" s="81">
        <f>E14/C14</f>
        <v>0.9200688813948482</v>
      </c>
      <c r="G14" s="81">
        <f>E14/D14</f>
        <v>0.9200688813948482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8" t="s">
        <v>15</v>
      </c>
      <c r="B16" s="99"/>
      <c r="C16" s="48">
        <f>SUM(C5:C15)</f>
        <v>200640.2</v>
      </c>
      <c r="D16" s="48">
        <f>SUM(D5:D15)</f>
        <v>215018.2</v>
      </c>
      <c r="E16" s="48">
        <f>SUM(E5:E15)</f>
        <v>190830.3</v>
      </c>
      <c r="F16" s="41">
        <f>E16/C16</f>
        <v>0.9511070064722821</v>
      </c>
      <c r="G16" s="41">
        <f>E16/D16</f>
        <v>0.8875076621420883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5696.5</v>
      </c>
      <c r="F17" s="81">
        <f>E17/C17</f>
        <v>0.7339620939791014</v>
      </c>
      <c r="G17" s="81">
        <f>E17/D17</f>
        <v>0.7339620939791014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487.9</v>
      </c>
      <c r="F18" s="81">
        <f>E18/C18</f>
        <v>0.7392424242424243</v>
      </c>
      <c r="G18" s="81">
        <f>E18/D18</f>
        <v>0.7392424242424243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1235.9</v>
      </c>
      <c r="F19" s="81">
        <f>E19/C19</f>
        <v>1.9031413612565447</v>
      </c>
      <c r="G19" s="81">
        <f>E19/D19</f>
        <v>1.381820214669052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711.9</v>
      </c>
      <c r="F20" s="81">
        <f>E20/C20</f>
        <v>1.5146808510638297</v>
      </c>
      <c r="G20" s="81">
        <f>E20/D20</f>
        <v>1.5146808510638297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136.6</v>
      </c>
      <c r="F21" s="81">
        <f>E21/C21</f>
        <v>1.2153024911032027</v>
      </c>
      <c r="G21" s="81">
        <f>E21/D21</f>
        <v>1.2153024911032027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3516.4</v>
      </c>
      <c r="E23" s="71">
        <v>2949.3</v>
      </c>
      <c r="F23" s="81">
        <f>E23/C23</f>
        <v>0.8674922054238484</v>
      </c>
      <c r="G23" s="81">
        <f>E23/D23</f>
        <v>0.8387271072687976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217.4</v>
      </c>
      <c r="E24" s="40">
        <v>217.4</v>
      </c>
      <c r="F24" s="70" t="s">
        <v>14</v>
      </c>
      <c r="G24" s="81">
        <f>E24/D24</f>
        <v>1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1301.6</v>
      </c>
      <c r="E25" s="40">
        <v>1521</v>
      </c>
      <c r="F25" s="70" t="s">
        <v>14</v>
      </c>
      <c r="G25" s="81">
        <f>E25/D25</f>
        <v>1.168561770129072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988.6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480.5</v>
      </c>
      <c r="F27" s="81"/>
      <c r="G27" s="81">
        <f>E27/D27</f>
        <v>0.7908163265306122</v>
      </c>
    </row>
    <row r="28" spans="1:7" s="46" customFormat="1" ht="15.75" outlineLevel="1">
      <c r="A28" s="102" t="s">
        <v>26</v>
      </c>
      <c r="B28" s="103"/>
      <c r="C28" s="48">
        <f>SUM(C17:C27)</f>
        <v>13648.299999999997</v>
      </c>
      <c r="D28" s="48">
        <f>SUM(D17:D27)</f>
        <v>15893.899999999998</v>
      </c>
      <c r="E28" s="48">
        <f>SUM(E17:E27)</f>
        <v>14425.599999999999</v>
      </c>
      <c r="F28" s="41">
        <f>E28/C28</f>
        <v>1.05695214788655</v>
      </c>
      <c r="G28" s="41">
        <f>E28/D28</f>
        <v>0.9076186461472641</v>
      </c>
    </row>
    <row r="29" spans="1:7" s="46" customFormat="1" ht="15.75">
      <c r="A29" s="100" t="s">
        <v>27</v>
      </c>
      <c r="B29" s="101"/>
      <c r="C29" s="48">
        <f>C16+C28</f>
        <v>214288.5</v>
      </c>
      <c r="D29" s="48">
        <f>D16+D28</f>
        <v>230912.1</v>
      </c>
      <c r="E29" s="48">
        <f>E16+E28</f>
        <v>205255.9</v>
      </c>
      <c r="F29" s="41">
        <f>E29/C29</f>
        <v>0.9578484146372763</v>
      </c>
      <c r="G29" s="41">
        <f>E29/D29</f>
        <v>0.8888919203454474</v>
      </c>
    </row>
    <row r="30" spans="1:7" s="46" customFormat="1" ht="75" customHeight="1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522736.5999999999</v>
      </c>
      <c r="E30" s="48">
        <f>E31+E36+E37+E38</f>
        <v>473813.20000000007</v>
      </c>
      <c r="F30" s="42">
        <f>E32/C32</f>
        <v>1</v>
      </c>
      <c r="G30" s="42">
        <f>E30/D30</f>
        <v>0.9064090786832224</v>
      </c>
    </row>
    <row r="31" spans="1:7" s="46" customFormat="1" ht="78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523559.5999999999</v>
      </c>
      <c r="E31" s="48">
        <f>E32+E33+E34+E35</f>
        <v>474728.30000000005</v>
      </c>
      <c r="F31" s="42">
        <f>E31/C31</f>
        <v>1.001391993222919</v>
      </c>
      <c r="G31" s="42">
        <f>E31/D31</f>
        <v>0.9067321084361745</v>
      </c>
    </row>
    <row r="32" spans="1:7" s="46" customFormat="1" ht="47.25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145328.9</v>
      </c>
      <c r="G32" s="42">
        <f>E32/D32</f>
        <v>1</v>
      </c>
    </row>
    <row r="33" spans="1:7" s="46" customFormat="1" ht="35.25" customHeight="1" outlineLevel="1">
      <c r="A33" s="47" t="s">
        <v>103</v>
      </c>
      <c r="B33" s="47" t="s">
        <v>33</v>
      </c>
      <c r="C33" s="48">
        <v>121045.3</v>
      </c>
      <c r="D33" s="48">
        <v>155261.3</v>
      </c>
      <c r="E33" s="48">
        <v>119584.5</v>
      </c>
      <c r="F33" s="41">
        <f>E33/C33</f>
        <v>0.9879317908254183</v>
      </c>
      <c r="G33" s="41">
        <f>E33/D33</f>
        <v>0.7702144707019715</v>
      </c>
    </row>
    <row r="34" spans="1:249" ht="63">
      <c r="A34" s="47" t="s">
        <v>104</v>
      </c>
      <c r="B34" s="47" t="s">
        <v>34</v>
      </c>
      <c r="C34" s="48">
        <v>207694.2</v>
      </c>
      <c r="D34" s="48">
        <v>215922.8</v>
      </c>
      <c r="E34" s="48">
        <v>203141.4</v>
      </c>
      <c r="F34" s="41">
        <f>E34/C34</f>
        <v>0.9780793108329456</v>
      </c>
      <c r="G34" s="41">
        <f>E34/D34</f>
        <v>0.9408056953689004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105</v>
      </c>
      <c r="B35" s="47" t="s">
        <v>56</v>
      </c>
      <c r="C35" s="48">
        <v>0</v>
      </c>
      <c r="D35" s="48">
        <v>7046.6</v>
      </c>
      <c r="E35" s="48">
        <v>6673.5</v>
      </c>
      <c r="F35" s="81"/>
      <c r="G35" s="41">
        <f>E35/D35</f>
        <v>0.9470524792098316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117</v>
      </c>
      <c r="B36" s="49" t="s">
        <v>118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79"/>
      <c r="D37" s="79"/>
      <c r="E37" s="80"/>
      <c r="F37" s="81"/>
      <c r="G37" s="8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106</v>
      </c>
      <c r="B38" s="49" t="s">
        <v>59</v>
      </c>
      <c r="C38" s="48"/>
      <c r="D38" s="48">
        <v>-823</v>
      </c>
      <c r="E38" s="69">
        <v>-915.1</v>
      </c>
      <c r="F38" s="81"/>
      <c r="G38" s="41">
        <f>E38/D38</f>
        <v>1.1119076549210207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6" t="s">
        <v>35</v>
      </c>
      <c r="B39" s="97"/>
      <c r="C39" s="48">
        <f>C29+C30</f>
        <v>688356.9</v>
      </c>
      <c r="D39" s="48">
        <f>D29+D30</f>
        <v>753648.7</v>
      </c>
      <c r="E39" s="48">
        <f>E29+E30</f>
        <v>679069.1000000001</v>
      </c>
      <c r="F39" s="41">
        <f>E39/C39</f>
        <v>0.9865072900409658</v>
      </c>
      <c r="G39" s="41">
        <f>E39/D39</f>
        <v>0.9010419576123466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36</v>
      </c>
      <c r="B2" s="104"/>
      <c r="C2" s="104"/>
      <c r="D2" s="104"/>
      <c r="E2" s="104"/>
    </row>
    <row r="3" spans="1:5" ht="15.75">
      <c r="A3" s="105" t="s">
        <v>121</v>
      </c>
      <c r="B3" s="105"/>
      <c r="C3" s="105"/>
      <c r="D3" s="105"/>
      <c r="E3" s="105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120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153098.6</v>
      </c>
      <c r="E5" s="71">
        <v>136801.3</v>
      </c>
      <c r="F5" s="70">
        <f>E5/C5</f>
        <v>0.9679661441491672</v>
      </c>
      <c r="G5" s="70">
        <f>E5/D5</f>
        <v>0.8935503002640127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8050.2</v>
      </c>
      <c r="E6" s="71">
        <v>8112.7</v>
      </c>
      <c r="F6" s="70">
        <f>E6/C6</f>
        <v>1.3093447385409942</v>
      </c>
      <c r="G6" s="70">
        <f>E6/D6</f>
        <v>1.007763782266279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1228.3</v>
      </c>
      <c r="E7" s="71">
        <v>1236</v>
      </c>
      <c r="F7" s="70">
        <f>E7/C7</f>
        <v>1.1787144764447837</v>
      </c>
      <c r="G7" s="70">
        <f>E7/D7</f>
        <v>1.0062688268338353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50.9</v>
      </c>
      <c r="E8" s="40">
        <v>83.9</v>
      </c>
      <c r="F8" s="70" t="s">
        <v>14</v>
      </c>
      <c r="G8" s="70">
        <f>E8/D8</f>
        <v>1.6483300589390963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1772.3</v>
      </c>
      <c r="E9" s="40">
        <v>1030.2</v>
      </c>
      <c r="F9" s="70">
        <f>E9/C9</f>
        <v>0.6462580766576752</v>
      </c>
      <c r="G9" s="70">
        <f>E9/D9</f>
        <v>0.5812785645771033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1282.3</v>
      </c>
      <c r="F10" s="70">
        <f>E10/C10</f>
        <v>0.9200688813948482</v>
      </c>
      <c r="G10" s="70">
        <f>E10/D10</f>
        <v>0.9200688813948482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7" t="s">
        <v>15</v>
      </c>
      <c r="B12" s="108"/>
      <c r="C12" s="48">
        <f>SUM(C5:C11)</f>
        <v>151569.00000000003</v>
      </c>
      <c r="D12" s="48">
        <f>SUM(D5:D11)</f>
        <v>165594</v>
      </c>
      <c r="E12" s="48">
        <f>SUM(E5:E11)</f>
        <v>148546.4</v>
      </c>
      <c r="F12" s="42">
        <f>E12/C12</f>
        <v>0.9800579274125973</v>
      </c>
      <c r="G12" s="42">
        <f>E12/D12</f>
        <v>0.8970518255492348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3285.6</v>
      </c>
      <c r="F13" s="70">
        <f>E13/C13</f>
        <v>0.7576267668964881</v>
      </c>
      <c r="G13" s="70">
        <f>E13/D13</f>
        <v>0.7576267668964881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487.9</v>
      </c>
      <c r="F14" s="70">
        <f>E14/C14</f>
        <v>0.7392424242424243</v>
      </c>
      <c r="G14" s="70">
        <f>E14/D14</f>
        <v>0.7392424242424243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1235.9</v>
      </c>
      <c r="F15" s="70">
        <f>E15/C15</f>
        <v>1.9031413612565447</v>
      </c>
      <c r="G15" s="70">
        <f>E15/D15</f>
        <v>1.381820214669052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478.6</v>
      </c>
      <c r="F16" s="70">
        <f>E16/C16</f>
        <v>1.495625</v>
      </c>
      <c r="G16" s="70">
        <f>E16/D16</f>
        <v>1.495625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136.6</v>
      </c>
      <c r="F17" s="70">
        <f>E17/C17</f>
        <v>1.2153024911032027</v>
      </c>
      <c r="G17" s="70">
        <f>E17/D17</f>
        <v>1.2153024911032027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3516.4</v>
      </c>
      <c r="E19" s="71">
        <v>2949.3</v>
      </c>
      <c r="F19" s="70">
        <f>E19/C19</f>
        <v>0.8674922054238484</v>
      </c>
      <c r="G19" s="70">
        <f>E19/D19</f>
        <v>0.8387271072687976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217.4</v>
      </c>
      <c r="E20" s="71">
        <v>217.4</v>
      </c>
      <c r="F20" s="70" t="s">
        <v>14</v>
      </c>
      <c r="G20" s="70">
        <f>E20/D20</f>
        <v>1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1126.6</v>
      </c>
      <c r="E21" s="71">
        <v>1129.7</v>
      </c>
      <c r="F21" s="70" t="s">
        <v>14</v>
      </c>
      <c r="G21" s="70">
        <f>E21/D21</f>
        <v>1.0027516421090006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988.6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15.3</v>
      </c>
      <c r="F23" s="70"/>
      <c r="G23" s="70"/>
    </row>
    <row r="24" spans="1:7" s="54" customFormat="1" ht="15.75" outlineLevel="1">
      <c r="A24" s="111" t="s">
        <v>26</v>
      </c>
      <c r="B24" s="112"/>
      <c r="C24" s="48">
        <f>SUM(C13:C23)</f>
        <v>9898.699999999999</v>
      </c>
      <c r="D24" s="48">
        <f>SUM(D13:D23)</f>
        <v>11536.699999999999</v>
      </c>
      <c r="E24" s="48">
        <f>SUM(E13:E23)</f>
        <v>10924.900000000001</v>
      </c>
      <c r="F24" s="42">
        <f>E24/C24</f>
        <v>1.1036701789123826</v>
      </c>
      <c r="G24" s="42">
        <f>E24/D24</f>
        <v>0.9469692373035619</v>
      </c>
    </row>
    <row r="25" spans="1:7" s="32" customFormat="1" ht="24.75" customHeight="1">
      <c r="A25" s="109" t="s">
        <v>27</v>
      </c>
      <c r="B25" s="110"/>
      <c r="C25" s="48">
        <f>C12+C24</f>
        <v>161467.70000000004</v>
      </c>
      <c r="D25" s="48">
        <f>D12+D24</f>
        <v>177130.7</v>
      </c>
      <c r="E25" s="48">
        <f>E12+E24</f>
        <v>159471.3</v>
      </c>
      <c r="F25" s="42">
        <f>E25/C25</f>
        <v>0.9876359172763342</v>
      </c>
      <c r="G25" s="42">
        <f>E25/D25</f>
        <v>0.900302996600815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518679.4</v>
      </c>
      <c r="E26" s="48">
        <f>E27+E32+E33</f>
        <v>469269.60000000003</v>
      </c>
      <c r="F26" s="42">
        <f>E26/C26</f>
        <v>0.9876771246273346</v>
      </c>
      <c r="G26" s="42">
        <f>E26/D26</f>
        <v>0.9047392281243481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519502.4</v>
      </c>
      <c r="E27" s="48">
        <f>E28+E29+E30+E31</f>
        <v>470184.7</v>
      </c>
      <c r="F27" s="42">
        <f>E27/C27</f>
        <v>0.9896031461227531</v>
      </c>
      <c r="G27" s="42">
        <f>E27/D27</f>
        <v>0.9050674260600143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145328.9</v>
      </c>
      <c r="F28" s="42">
        <f>E28/C28</f>
        <v>1</v>
      </c>
      <c r="G28" s="42">
        <f>E28/D28</f>
        <v>1</v>
      </c>
    </row>
    <row r="29" spans="1:7" s="46" customFormat="1" ht="35.25" customHeight="1" outlineLevel="1">
      <c r="A29" s="47" t="s">
        <v>103</v>
      </c>
      <c r="B29" s="47" t="s">
        <v>33</v>
      </c>
      <c r="C29" s="48">
        <v>121045.3</v>
      </c>
      <c r="D29" s="48">
        <v>147636</v>
      </c>
      <c r="E29" s="48">
        <v>113072.5</v>
      </c>
      <c r="F29" s="42">
        <f>E29/C29</f>
        <v>0.9341337499266803</v>
      </c>
      <c r="G29" s="42">
        <f>E29/D29</f>
        <v>0.765887046519819</v>
      </c>
    </row>
    <row r="30" spans="1:249" ht="47.25">
      <c r="A30" s="47" t="s">
        <v>104</v>
      </c>
      <c r="B30" s="47" t="s">
        <v>34</v>
      </c>
      <c r="C30" s="48">
        <v>207694.2</v>
      </c>
      <c r="D30" s="48">
        <v>215922.8</v>
      </c>
      <c r="E30" s="48">
        <v>203141.4</v>
      </c>
      <c r="F30" s="41">
        <f>E30/C30</f>
        <v>0.9780793108329456</v>
      </c>
      <c r="G30" s="41">
        <f>E30/D30</f>
        <v>0.9408056953689004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105</v>
      </c>
      <c r="B31" s="47" t="s">
        <v>56</v>
      </c>
      <c r="C31" s="48">
        <v>1056.1</v>
      </c>
      <c r="D31" s="48">
        <v>10614.7</v>
      </c>
      <c r="E31" s="48">
        <v>8641.9</v>
      </c>
      <c r="F31" s="42" t="s">
        <v>14</v>
      </c>
      <c r="G31" s="41">
        <f>E31/D31</f>
        <v>0.8141445354084429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106</v>
      </c>
      <c r="B33" s="49" t="s">
        <v>59</v>
      </c>
      <c r="C33" s="48"/>
      <c r="D33" s="69">
        <v>-823</v>
      </c>
      <c r="E33" s="69">
        <v>-915.1</v>
      </c>
      <c r="F33" s="81"/>
      <c r="G33" s="41">
        <f>E33/D33</f>
        <v>1.1119076549210207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5.75">
      <c r="A34" s="106" t="s">
        <v>35</v>
      </c>
      <c r="B34" s="106"/>
      <c r="C34" s="48">
        <f>C25+C26</f>
        <v>636592.2000000001</v>
      </c>
      <c r="D34" s="48">
        <f>D25+D26</f>
        <v>695810.1000000001</v>
      </c>
      <c r="E34" s="48">
        <f>E25+E26</f>
        <v>628740.9</v>
      </c>
      <c r="F34" s="41">
        <f>E34/C34</f>
        <v>0.9876666726359512</v>
      </c>
      <c r="G34" s="41">
        <f>E34/D34</f>
        <v>0.9036099073583438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79">
      <selection activeCell="B129" sqref="B129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3" t="s">
        <v>37</v>
      </c>
      <c r="B1" s="113"/>
      <c r="C1" s="113"/>
      <c r="D1" s="113"/>
      <c r="E1" s="113"/>
      <c r="F1" s="113"/>
      <c r="G1" s="33"/>
    </row>
    <row r="2" spans="1:7" ht="18.75" customHeight="1">
      <c r="A2" s="114" t="s">
        <v>119</v>
      </c>
      <c r="B2" s="114"/>
      <c r="C2" s="114"/>
      <c r="D2" s="114"/>
      <c r="E2" s="114"/>
      <c r="F2" s="114"/>
      <c r="G2" s="34"/>
    </row>
    <row r="3" spans="1:11" ht="13.5" customHeight="1">
      <c r="A3" s="120" t="s">
        <v>2</v>
      </c>
      <c r="B3" s="120" t="s">
        <v>3</v>
      </c>
      <c r="C3" s="122" t="s">
        <v>112</v>
      </c>
      <c r="D3" s="115" t="s">
        <v>113</v>
      </c>
      <c r="E3" s="117" t="s">
        <v>120</v>
      </c>
      <c r="F3" s="72" t="s">
        <v>72</v>
      </c>
      <c r="G3" s="56" t="s">
        <v>38</v>
      </c>
      <c r="H3" s="56" t="s">
        <v>38</v>
      </c>
      <c r="I3" s="56" t="s">
        <v>38</v>
      </c>
      <c r="J3" s="115" t="s">
        <v>108</v>
      </c>
      <c r="K3" s="115" t="s">
        <v>62</v>
      </c>
    </row>
    <row r="4" spans="1:11" ht="51" customHeight="1">
      <c r="A4" s="121"/>
      <c r="B4" s="121"/>
      <c r="C4" s="123"/>
      <c r="D4" s="119"/>
      <c r="E4" s="118"/>
      <c r="F4" s="84" t="s">
        <v>73</v>
      </c>
      <c r="G4" s="58" t="s">
        <v>65</v>
      </c>
      <c r="H4" s="59" t="s">
        <v>39</v>
      </c>
      <c r="I4" s="59" t="s">
        <v>40</v>
      </c>
      <c r="J4" s="116"/>
      <c r="K4" s="116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15922.099999999999</v>
      </c>
      <c r="E5" s="4">
        <f>E6+E7+E8+E9+E10+E11+E12+E13+E14</f>
        <v>15191.199999999999</v>
      </c>
      <c r="F5" s="4">
        <f>F6+F7+F8+F9+F10+F11+F12+F13+F14</f>
        <v>0</v>
      </c>
      <c r="G5" s="5">
        <f>E5/C5</f>
        <v>0.9694633592219378</v>
      </c>
      <c r="H5" s="16" t="e">
        <f>E5/#REF!</f>
        <v>#REF!</v>
      </c>
      <c r="I5" s="16" t="e">
        <f>E5/#REF!</f>
        <v>#REF!</v>
      </c>
      <c r="J5" s="16">
        <f>E5/C5</f>
        <v>0.9694633592219378</v>
      </c>
      <c r="K5" s="15">
        <f>E5/D5</f>
        <v>0.9540952512545456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491.8</v>
      </c>
      <c r="F6" s="62"/>
      <c r="G6" s="63"/>
      <c r="H6" s="64"/>
      <c r="I6" s="64"/>
      <c r="J6" s="64">
        <f>E6/C6</f>
        <v>0.9527314994188298</v>
      </c>
      <c r="K6" s="64">
        <f>E6/D6</f>
        <v>0.9527314994188298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143.8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470.3</v>
      </c>
      <c r="F8" s="61"/>
      <c r="G8" s="63"/>
      <c r="H8" s="64"/>
      <c r="I8" s="64"/>
      <c r="J8" s="64">
        <f>E8/C8</f>
        <v>1.2821701199563795</v>
      </c>
      <c r="K8" s="64">
        <f>E8/D8</f>
        <v>1.253130828670397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382.7</v>
      </c>
      <c r="F9" s="62"/>
      <c r="G9" s="63"/>
      <c r="H9" s="64"/>
      <c r="I9" s="64"/>
      <c r="J9" s="64">
        <f>E9/C9</f>
        <v>1.1134710503345941</v>
      </c>
      <c r="K9" s="64">
        <f>E9/D9</f>
        <v>1.1134710503345941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38.2</v>
      </c>
      <c r="F10" s="62"/>
      <c r="G10" s="63"/>
      <c r="H10" s="64"/>
      <c r="I10" s="64"/>
      <c r="J10" s="64">
        <f>E10/C10</f>
        <v>0.9526184538653367</v>
      </c>
      <c r="K10" s="64">
        <f>E10/D10</f>
        <v>0.9526184538653367</v>
      </c>
    </row>
    <row r="11" spans="1:11" ht="12.75">
      <c r="A11" s="60" t="s">
        <v>46</v>
      </c>
      <c r="B11" s="57"/>
      <c r="C11" s="65">
        <v>1336.6</v>
      </c>
      <c r="D11" s="65">
        <v>1580.5</v>
      </c>
      <c r="E11" s="93">
        <v>1459.6</v>
      </c>
      <c r="F11" s="62"/>
      <c r="G11" s="63"/>
      <c r="H11" s="64"/>
      <c r="I11" s="64"/>
      <c r="J11" s="64">
        <f>E11/C11</f>
        <v>1.0920245398773005</v>
      </c>
      <c r="K11" s="64">
        <f>E11/D11</f>
        <v>0.9235052198671306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138.4</v>
      </c>
      <c r="F12" s="62"/>
      <c r="G12" s="63"/>
      <c r="H12" s="64"/>
      <c r="I12" s="64"/>
      <c r="J12" s="64">
        <f>E12/C12</f>
        <v>0.8537939543491673</v>
      </c>
      <c r="K12" s="64">
        <f>E12/D12</f>
        <v>0.8537939543491673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170.6</v>
      </c>
      <c r="F13" s="62"/>
      <c r="G13" s="63"/>
      <c r="H13" s="64"/>
      <c r="I13" s="64"/>
      <c r="J13" s="64">
        <f>E13/C13</f>
        <v>1.045343137254902</v>
      </c>
      <c r="K13" s="64">
        <f>E13/D13</f>
        <v>1.045343137254902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11895.8</v>
      </c>
      <c r="F14" s="62"/>
      <c r="G14" s="63"/>
      <c r="H14" s="64"/>
      <c r="I14" s="64"/>
      <c r="J14" s="64">
        <f>E14/C14</f>
        <v>0.9472460444486913</v>
      </c>
      <c r="K14" s="64">
        <f>E14/D14</f>
        <v>0.9472460444486913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11557.2</v>
      </c>
      <c r="F15" s="12">
        <f>F16+F17+F18+F19+F20+F21+F22+F23+F24</f>
        <v>0</v>
      </c>
      <c r="G15" s="30">
        <f>E15/C15</f>
        <v>0.9827133200119044</v>
      </c>
      <c r="H15" s="30"/>
      <c r="I15" s="30"/>
      <c r="J15" s="15">
        <f>E15/C15</f>
        <v>0.9827133200119044</v>
      </c>
      <c r="K15" s="15">
        <f>E15/D15</f>
        <v>0.9827133200119044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1225.7</v>
      </c>
      <c r="F16" s="62"/>
      <c r="G16" s="63"/>
      <c r="H16" s="5"/>
      <c r="I16" s="63"/>
      <c r="J16" s="64">
        <f>E16/C16</f>
        <v>0.9827613855035279</v>
      </c>
      <c r="K16" s="64">
        <f>E16/D16</f>
        <v>0.9827613855035279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691.4</v>
      </c>
      <c r="F17" s="62"/>
      <c r="G17" s="63"/>
      <c r="H17" s="5"/>
      <c r="I17" s="63"/>
      <c r="J17" s="64">
        <f>E17/C17</f>
        <v>0.9828002842928216</v>
      </c>
      <c r="K17" s="64">
        <f>E17/D17</f>
        <v>0.9828002842928216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1064.9</v>
      </c>
      <c r="F18" s="62"/>
      <c r="G18" s="63"/>
      <c r="H18" s="5"/>
      <c r="I18" s="63"/>
      <c r="J18" s="64">
        <f>E18/C18</f>
        <v>0.9826520254683031</v>
      </c>
      <c r="K18" s="64">
        <f>E18/D18</f>
        <v>0.9826520254683031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1234.8</v>
      </c>
      <c r="F19" s="62"/>
      <c r="G19" s="63"/>
      <c r="H19" s="5"/>
      <c r="I19" s="63"/>
      <c r="J19" s="64">
        <f>E19/C19</f>
        <v>0.9827298050139276</v>
      </c>
      <c r="K19" s="64">
        <f>E19/D19</f>
        <v>0.9827298050139276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875.9</v>
      </c>
      <c r="F20" s="62"/>
      <c r="G20" s="63"/>
      <c r="H20" s="5"/>
      <c r="I20" s="63"/>
      <c r="J20" s="64">
        <f>E20/C20</f>
        <v>0.9827218669359363</v>
      </c>
      <c r="K20" s="64">
        <f>E20/D20</f>
        <v>0.9827218669359363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1338.9</v>
      </c>
      <c r="F21" s="62"/>
      <c r="G21" s="63"/>
      <c r="H21" s="5"/>
      <c r="I21" s="63"/>
      <c r="J21" s="64">
        <f>E21/C21</f>
        <v>0.9826788990825689</v>
      </c>
      <c r="K21" s="64">
        <f>E21/D21</f>
        <v>0.9826788990825689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1145.3</v>
      </c>
      <c r="F22" s="62"/>
      <c r="G22" s="63"/>
      <c r="H22" s="5"/>
      <c r="I22" s="63"/>
      <c r="J22" s="64">
        <f>E22/C22</f>
        <v>0.9826683826683826</v>
      </c>
      <c r="K22" s="64">
        <f>E22/D22</f>
        <v>0.9826683826683826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1528.9</v>
      </c>
      <c r="F23" s="62"/>
      <c r="G23" s="63"/>
      <c r="H23" s="30"/>
      <c r="I23" s="63"/>
      <c r="J23" s="64">
        <f>E23/C23</f>
        <v>0.9827098598791619</v>
      </c>
      <c r="K23" s="64">
        <f>E23/D23</f>
        <v>0.9827098598791619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2451.4</v>
      </c>
      <c r="F24" s="62"/>
      <c r="G24" s="63"/>
      <c r="H24" s="5"/>
      <c r="I24" s="63"/>
      <c r="J24" s="64">
        <f>E24/C24</f>
        <v>0.9827219883744238</v>
      </c>
      <c r="K24" s="64">
        <f>E24/D24</f>
        <v>0.9827219883744238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20.1</v>
      </c>
      <c r="E25" s="4">
        <f>E26+E27+E28+E29+E30+E31+E32+E33+E34</f>
        <v>84</v>
      </c>
      <c r="F25" s="4">
        <f>F26+F27+F28+F29+F30+F31+F32+F33+F34</f>
        <v>0</v>
      </c>
      <c r="G25" s="30">
        <f>E25/C25</f>
        <v>10.5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14.2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12.6</v>
      </c>
      <c r="E31" s="89">
        <v>12.6</v>
      </c>
      <c r="F31" s="62"/>
      <c r="G31" s="63"/>
      <c r="H31" s="64"/>
      <c r="I31" s="64"/>
      <c r="J31" s="64" t="s">
        <v>14</v>
      </c>
      <c r="K31" s="64">
        <f>E31/D31</f>
        <v>1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47.9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3856.6000000000004</v>
      </c>
      <c r="F35" s="4">
        <f>F36+F37+F38+F39+F40+F41+F42+F43+F44</f>
        <v>0</v>
      </c>
      <c r="G35" s="30">
        <f>E35/C35</f>
        <v>0.6392613834142784</v>
      </c>
      <c r="H35" s="16"/>
      <c r="I35" s="16"/>
      <c r="J35" s="15">
        <f>E35/C35</f>
        <v>0.6392613834142784</v>
      </c>
      <c r="K35" s="15">
        <f>E35/D35</f>
        <v>0.6392613834142784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460.5</v>
      </c>
      <c r="F36" s="65"/>
      <c r="G36" s="63"/>
      <c r="H36" s="64"/>
      <c r="I36" s="64"/>
      <c r="J36" s="64">
        <f>E36/C36</f>
        <v>1.0199335548172757</v>
      </c>
      <c r="K36" s="64">
        <f>E36/D36</f>
        <v>1.0199335548172757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423.5</v>
      </c>
      <c r="F37" s="65"/>
      <c r="G37" s="63"/>
      <c r="H37" s="64"/>
      <c r="I37" s="64"/>
      <c r="J37" s="64">
        <f>E37/C37</f>
        <v>0.7163396481732069</v>
      </c>
      <c r="K37" s="64">
        <f>E37/D37</f>
        <v>0.7163396481732069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236.7</v>
      </c>
      <c r="F38" s="65"/>
      <c r="G38" s="63"/>
      <c r="H38" s="64"/>
      <c r="I38" s="64"/>
      <c r="J38" s="64">
        <f>E38/C38</f>
        <v>0.24767186355550902</v>
      </c>
      <c r="K38" s="64">
        <f>E38/D38</f>
        <v>0.24767186355550902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-11.5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83.9</v>
      </c>
      <c r="F40" s="65"/>
      <c r="G40" s="63"/>
      <c r="H40" s="64"/>
      <c r="I40" s="64"/>
      <c r="J40" s="64">
        <f>E40/C40</f>
        <v>1.0606826801517069</v>
      </c>
      <c r="K40" s="64">
        <f>E40/D40</f>
        <v>1.0606826801517069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347.6</v>
      </c>
      <c r="F41" s="65"/>
      <c r="G41" s="63"/>
      <c r="H41" s="64"/>
      <c r="I41" s="64"/>
      <c r="J41" s="64">
        <f>E41/C41</f>
        <v>1.4772630684232895</v>
      </c>
      <c r="K41" s="64">
        <f>E41/D41</f>
        <v>1.4772630684232895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365.3</v>
      </c>
      <c r="F42" s="65"/>
      <c r="G42" s="63"/>
      <c r="H42" s="64"/>
      <c r="I42" s="64"/>
      <c r="J42" s="64">
        <f>E42/C42</f>
        <v>1.883960804538422</v>
      </c>
      <c r="K42" s="64">
        <f>E42/D42</f>
        <v>1.883960804538422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211.7</v>
      </c>
      <c r="F43" s="65"/>
      <c r="G43" s="63"/>
      <c r="H43" s="64"/>
      <c r="I43" s="64"/>
      <c r="J43" s="64">
        <f>E43/C43</f>
        <v>1.3800521512385917</v>
      </c>
      <c r="K43" s="64">
        <f>E43/D43</f>
        <v>1.3800521512385917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1738.9</v>
      </c>
      <c r="F44" s="65"/>
      <c r="G44" s="63"/>
      <c r="H44" s="64"/>
      <c r="I44" s="64"/>
      <c r="J44" s="64">
        <f>E44/C44</f>
        <v>0.6193104922002992</v>
      </c>
      <c r="K44" s="64">
        <f>E44/D44</f>
        <v>0.6193104922002992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5216.1</v>
      </c>
      <c r="E45" s="4">
        <f>E46+E47+E48+E49+E50+E51+E52+E53+E54</f>
        <v>3294.6</v>
      </c>
      <c r="F45" s="4">
        <f>F46+F47+F48+F49+F50+F51+F52+F53+F54</f>
        <v>0</v>
      </c>
      <c r="G45" s="5">
        <f>E45/C45</f>
        <v>0.6425228176924876</v>
      </c>
      <c r="H45" s="16" t="e">
        <f>E45/#REF!</f>
        <v>#REF!</v>
      </c>
      <c r="I45" s="16" t="e">
        <f>E45/#REF!</f>
        <v>#REF!</v>
      </c>
      <c r="J45" s="15">
        <f>E45/C45</f>
        <v>0.6425228176924876</v>
      </c>
      <c r="K45" s="15">
        <f>E45/D45</f>
        <v>0.6316213262782538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260.9</v>
      </c>
      <c r="F46" s="65"/>
      <c r="G46" s="63"/>
      <c r="H46" s="64"/>
      <c r="I46" s="64"/>
      <c r="J46" s="64" t="s">
        <v>14</v>
      </c>
      <c r="K46" s="64" t="s">
        <v>14</v>
      </c>
      <c r="L46" s="85"/>
    </row>
    <row r="47" spans="1:12" ht="12.75">
      <c r="A47" s="60" t="s">
        <v>42</v>
      </c>
      <c r="B47" s="57"/>
      <c r="C47" s="6">
        <v>9.7</v>
      </c>
      <c r="D47" s="6">
        <v>34.7</v>
      </c>
      <c r="E47" s="6">
        <v>32.1</v>
      </c>
      <c r="F47" s="65"/>
      <c r="G47" s="63"/>
      <c r="H47" s="64"/>
      <c r="I47" s="64"/>
      <c r="J47" s="64" t="s">
        <v>14</v>
      </c>
      <c r="K47" s="64">
        <f>E47/D47</f>
        <v>0.9250720461095101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269</v>
      </c>
      <c r="F48" s="65"/>
      <c r="G48" s="63"/>
      <c r="H48" s="64"/>
      <c r="I48" s="64"/>
      <c r="J48" s="64">
        <f>E48/C48</f>
        <v>1.4172813487881981</v>
      </c>
      <c r="K48" s="64">
        <f>E48/D48</f>
        <v>1.061981839715752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-370.5</v>
      </c>
      <c r="F49" s="65"/>
      <c r="G49" s="63"/>
      <c r="H49" s="64"/>
      <c r="I49" s="64"/>
      <c r="J49" s="64">
        <v>0</v>
      </c>
      <c r="K49" s="64"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127.4</v>
      </c>
      <c r="F50" s="65"/>
      <c r="G50" s="63"/>
      <c r="H50" s="64"/>
      <c r="I50" s="64"/>
      <c r="J50" s="64">
        <v>0</v>
      </c>
      <c r="K50" s="64">
        <v>0</v>
      </c>
      <c r="L50" s="85"/>
    </row>
    <row r="51" spans="1:249" s="9" customFormat="1" ht="12.75">
      <c r="A51" s="60" t="s">
        <v>46</v>
      </c>
      <c r="B51" s="57"/>
      <c r="C51" s="6">
        <v>47.6</v>
      </c>
      <c r="D51" s="6">
        <v>47.6</v>
      </c>
      <c r="E51" s="6">
        <v>100.4</v>
      </c>
      <c r="F51" s="65"/>
      <c r="G51" s="63"/>
      <c r="H51" s="64"/>
      <c r="I51" s="64"/>
      <c r="J51" s="64">
        <v>0</v>
      </c>
      <c r="K51" s="64">
        <v>0</v>
      </c>
      <c r="L51" s="8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>
        <v>0</v>
      </c>
      <c r="K52" s="64">
        <v>0</v>
      </c>
      <c r="L52" s="86"/>
    </row>
    <row r="53" spans="1:249" s="8" customFormat="1" ht="12.75">
      <c r="A53" s="60" t="s">
        <v>48</v>
      </c>
      <c r="B53" s="57"/>
      <c r="C53" s="65">
        <v>78.3</v>
      </c>
      <c r="D53" s="65">
        <v>78.3</v>
      </c>
      <c r="E53" s="6">
        <v>198</v>
      </c>
      <c r="F53" s="65"/>
      <c r="G53" s="63"/>
      <c r="H53" s="64"/>
      <c r="I53" s="64"/>
      <c r="J53" s="64">
        <v>0</v>
      </c>
      <c r="K53" s="64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4224</v>
      </c>
      <c r="D54" s="6">
        <v>4224</v>
      </c>
      <c r="E54" s="6">
        <v>2677.2</v>
      </c>
      <c r="F54" s="65"/>
      <c r="G54" s="63"/>
      <c r="H54" s="64"/>
      <c r="I54" s="64"/>
      <c r="J54" s="64">
        <f>E54/C54</f>
        <v>0.6338068181818182</v>
      </c>
      <c r="K54" s="64">
        <v>0</v>
      </c>
    </row>
    <row r="55" spans="1:249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8300.4</v>
      </c>
      <c r="F55" s="4">
        <f>F56+F57+F58+F59+F60+F61+F62+F63+F64</f>
        <v>0</v>
      </c>
      <c r="G55" s="5">
        <f>E55/C55</f>
        <v>0.7925901169730245</v>
      </c>
      <c r="H55" s="16" t="e">
        <f>E55/#REF!</f>
        <v>#REF!</v>
      </c>
      <c r="I55" s="16" t="e">
        <f>E55/#REF!</f>
        <v>#REF!</v>
      </c>
      <c r="J55" s="15">
        <f>E55/C55</f>
        <v>0.7925901169730245</v>
      </c>
      <c r="K55" s="15">
        <f>E55/D55</f>
        <v>0.7925901169730245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1213.1</v>
      </c>
      <c r="F56" s="65"/>
      <c r="G56" s="63"/>
      <c r="H56" s="64"/>
      <c r="I56" s="64"/>
      <c r="J56" s="64">
        <f>E56/C56</f>
        <v>0.8749999999999999</v>
      </c>
      <c r="K56" s="64">
        <f>E56/D56</f>
        <v>0.8749999999999999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481.4</v>
      </c>
      <c r="F57" s="65"/>
      <c r="G57" s="63"/>
      <c r="H57" s="64"/>
      <c r="I57" s="64"/>
      <c r="J57" s="64">
        <f>E57/C57</f>
        <v>0.7191514789363609</v>
      </c>
      <c r="K57" s="64">
        <f>E57/D57</f>
        <v>0.7191514789363609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850.2</v>
      </c>
      <c r="F58" s="65"/>
      <c r="G58" s="63"/>
      <c r="H58" s="64"/>
      <c r="I58" s="64"/>
      <c r="J58" s="64">
        <f>E58/C58</f>
        <v>0.8808537090758393</v>
      </c>
      <c r="K58" s="64">
        <f>E58/D58</f>
        <v>0.8808537090758393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1089.4</v>
      </c>
      <c r="F59" s="65"/>
      <c r="G59" s="63"/>
      <c r="H59" s="64"/>
      <c r="I59" s="64"/>
      <c r="J59" s="64">
        <f>E59/C59</f>
        <v>0.8481781376518219</v>
      </c>
      <c r="K59" s="64">
        <f>E59/D59</f>
        <v>0.8481781376518219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429.1</v>
      </c>
      <c r="F60" s="65"/>
      <c r="G60" s="63"/>
      <c r="H60" s="64"/>
      <c r="I60" s="64"/>
      <c r="J60" s="64">
        <f>E60/C60</f>
        <v>0.8229766014576142</v>
      </c>
      <c r="K60" s="64">
        <f>E60/D60</f>
        <v>0.8229766014576142</v>
      </c>
      <c r="L60" s="85"/>
    </row>
    <row r="61" spans="1:249" s="9" customFormat="1" ht="12.75">
      <c r="A61" s="60" t="s">
        <v>46</v>
      </c>
      <c r="B61" s="57"/>
      <c r="C61" s="6">
        <v>1133.3</v>
      </c>
      <c r="D61" s="6">
        <v>1133.3</v>
      </c>
      <c r="E61" s="6">
        <v>933.5</v>
      </c>
      <c r="F61" s="65"/>
      <c r="G61" s="63"/>
      <c r="H61" s="64"/>
      <c r="I61" s="64"/>
      <c r="J61" s="64">
        <f>E61/C61</f>
        <v>0.8237006970793259</v>
      </c>
      <c r="K61" s="64">
        <f>E61/D61</f>
        <v>0.8237006970793259</v>
      </c>
      <c r="L61" s="8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363.9</v>
      </c>
      <c r="F62" s="65"/>
      <c r="G62" s="63"/>
      <c r="H62" s="64"/>
      <c r="I62" s="64"/>
      <c r="J62" s="64">
        <f>E62/C62</f>
        <v>0.6949961802902979</v>
      </c>
      <c r="K62" s="64">
        <f>E62/D62</f>
        <v>0.6949961802902979</v>
      </c>
      <c r="L62" s="86"/>
    </row>
    <row r="63" spans="1:249" ht="12.75">
      <c r="A63" s="60" t="s">
        <v>48</v>
      </c>
      <c r="B63" s="57"/>
      <c r="C63" s="65">
        <v>836.5</v>
      </c>
      <c r="D63" s="65">
        <v>836.5</v>
      </c>
      <c r="E63" s="6">
        <v>637.6</v>
      </c>
      <c r="F63" s="65"/>
      <c r="G63" s="63"/>
      <c r="H63" s="64"/>
      <c r="I63" s="64"/>
      <c r="J63" s="64">
        <f>E63/C63</f>
        <v>0.7622235505080693</v>
      </c>
      <c r="K63" s="64">
        <f>E63/D63</f>
        <v>0.7622235505080693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2302.2</v>
      </c>
      <c r="F64" s="65"/>
      <c r="G64" s="63"/>
      <c r="H64" s="64"/>
      <c r="I64" s="64"/>
      <c r="J64" s="64">
        <f>E64/C64</f>
        <v>0.730323890492656</v>
      </c>
      <c r="K64" s="64">
        <f>E64/D64</f>
        <v>0.730323890492656</v>
      </c>
    </row>
    <row r="65" spans="1:11" ht="12.75">
      <c r="A65" s="128" t="s">
        <v>15</v>
      </c>
      <c r="B65" s="129"/>
      <c r="C65" s="13">
        <f>C5+C15+C25+C35+C45+C55</f>
        <v>49071.2</v>
      </c>
      <c r="D65" s="13">
        <f>D5+D15+D25+D35+D45+D55</f>
        <v>49424.2</v>
      </c>
      <c r="E65" s="13">
        <f>E5+E15+E25+E35+E45+E55</f>
        <v>42284</v>
      </c>
      <c r="F65" s="13">
        <f>F5+F15+F25+F35+F45+F55</f>
        <v>0</v>
      </c>
      <c r="G65" s="14">
        <f>E65/C65</f>
        <v>0.861686691990414</v>
      </c>
      <c r="H65" s="14" t="e">
        <f>E65/#REF!</f>
        <v>#REF!</v>
      </c>
      <c r="I65" s="14" t="e">
        <f>E65/#REF!</f>
        <v>#REF!</v>
      </c>
      <c r="J65" s="26">
        <f>E65/C65</f>
        <v>0.861686691990414</v>
      </c>
      <c r="K65" s="26">
        <f>E65/D65</f>
        <v>0.8555323100829149</v>
      </c>
    </row>
    <row r="66" spans="1:249" s="9" customFormat="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2410.9</v>
      </c>
      <c r="F66" s="4">
        <f>F67</f>
        <v>0</v>
      </c>
      <c r="G66" s="5">
        <f>E66/C66</f>
        <v>0.7039946271097355</v>
      </c>
      <c r="H66" s="5" t="e">
        <f>E66/#REF!</f>
        <v>#REF!</v>
      </c>
      <c r="I66" s="5" t="e">
        <f>E66/#REF!</f>
        <v>#REF!</v>
      </c>
      <c r="J66" s="15">
        <f>E66/C66</f>
        <v>0.7039946271097355</v>
      </c>
      <c r="K66" s="15">
        <f>E66/D66</f>
        <v>0.7039946271097355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2410.9</v>
      </c>
      <c r="F67" s="62"/>
      <c r="G67" s="63"/>
      <c r="H67" s="63"/>
      <c r="I67" s="63"/>
      <c r="J67" s="64">
        <f>E67/C67</f>
        <v>0.7039946271097355</v>
      </c>
      <c r="K67" s="64">
        <f>E67/D67</f>
        <v>0.7039946271097355</v>
      </c>
    </row>
    <row r="68" spans="1:249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26.25" customHeight="1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391.3</v>
      </c>
      <c r="F70" s="4">
        <f>F71</f>
        <v>0</v>
      </c>
      <c r="G70" s="5">
        <f>E70/C70</f>
        <v>2.236</v>
      </c>
      <c r="H70" s="16" t="s">
        <v>14</v>
      </c>
      <c r="I70" s="16" t="s">
        <v>14</v>
      </c>
      <c r="J70" s="15" t="s">
        <v>14</v>
      </c>
      <c r="K70" s="15" t="s">
        <v>14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391.3</v>
      </c>
      <c r="F71" s="62"/>
      <c r="G71" s="63"/>
      <c r="H71" s="64"/>
      <c r="I71" s="64"/>
      <c r="J71" s="64" t="s">
        <v>14</v>
      </c>
      <c r="K71" s="64" t="s">
        <v>14</v>
      </c>
    </row>
    <row r="72" spans="1:11" ht="12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233.3</v>
      </c>
      <c r="F72" s="78"/>
      <c r="G72" s="30"/>
      <c r="H72" s="15"/>
      <c r="I72" s="15"/>
      <c r="J72" s="15">
        <f>E72/C72</f>
        <v>1.5553333333333335</v>
      </c>
      <c r="K72" s="15">
        <f>E72/D72</f>
        <v>1.5553333333333335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233.3</v>
      </c>
      <c r="F73" s="62"/>
      <c r="G73" s="63"/>
      <c r="H73" s="64"/>
      <c r="I73" s="64"/>
      <c r="J73" s="64">
        <f>E73/C73</f>
        <v>1.5553333333333335</v>
      </c>
      <c r="K73" s="64">
        <f>E73/D73</f>
        <v>1.5553333333333335</v>
      </c>
    </row>
    <row r="74" spans="1:11" ht="12" customHeight="1">
      <c r="A74" s="7" t="s">
        <v>109</v>
      </c>
      <c r="B74" s="77" t="s">
        <v>114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465.1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64"/>
      <c r="K74" s="15">
        <f>E74/D74</f>
        <v>0.7654707044107966</v>
      </c>
    </row>
    <row r="75" spans="1:11" ht="12" customHeight="1">
      <c r="A75" s="60" t="s">
        <v>41</v>
      </c>
      <c r="B75" s="77"/>
      <c r="C75" s="6"/>
      <c r="D75" s="6">
        <v>16.3</v>
      </c>
      <c r="E75" s="65">
        <v>16.3</v>
      </c>
      <c r="F75" s="62"/>
      <c r="G75" s="63"/>
      <c r="H75" s="64"/>
      <c r="I75" s="64"/>
      <c r="J75" s="64"/>
      <c r="K75" s="64">
        <f>E75/D75</f>
        <v>1</v>
      </c>
    </row>
    <row r="76" spans="1:11" ht="12" customHeight="1">
      <c r="A76" s="60" t="s">
        <v>42</v>
      </c>
      <c r="B76" s="77"/>
      <c r="C76" s="6"/>
      <c r="D76" s="6">
        <v>4.2</v>
      </c>
      <c r="E76" s="65">
        <v>4.2</v>
      </c>
      <c r="F76" s="62"/>
      <c r="G76" s="63"/>
      <c r="H76" s="64"/>
      <c r="I76" s="64"/>
      <c r="J76" s="64"/>
      <c r="K76" s="64">
        <f>E76/D76</f>
        <v>1</v>
      </c>
    </row>
    <row r="77" spans="1:11" ht="12" customHeight="1">
      <c r="A77" s="60" t="s">
        <v>43</v>
      </c>
      <c r="B77" s="77"/>
      <c r="C77" s="6"/>
      <c r="D77" s="6">
        <v>12</v>
      </c>
      <c r="E77" s="65">
        <v>0</v>
      </c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>
        <v>134.8</v>
      </c>
      <c r="F78" s="62"/>
      <c r="G78" s="63"/>
      <c r="H78" s="64"/>
      <c r="I78" s="64"/>
      <c r="J78" s="64"/>
      <c r="K78" s="64">
        <f>E78/D78</f>
        <v>0.7547592385218366</v>
      </c>
    </row>
    <row r="79" spans="1:11" ht="12" customHeight="1">
      <c r="A79" s="60" t="s">
        <v>45</v>
      </c>
      <c r="B79" s="77"/>
      <c r="C79" s="6"/>
      <c r="D79" s="6">
        <v>35.1</v>
      </c>
      <c r="E79" s="65">
        <v>35.1</v>
      </c>
      <c r="F79" s="62"/>
      <c r="G79" s="63"/>
      <c r="H79" s="64"/>
      <c r="I79" s="64"/>
      <c r="J79" s="64"/>
      <c r="K79" s="64">
        <f>E79/D79</f>
        <v>1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.75">
      <c r="A82" s="60" t="s">
        <v>48</v>
      </c>
      <c r="B82" s="77"/>
      <c r="C82" s="6"/>
      <c r="D82" s="6">
        <v>12.1</v>
      </c>
      <c r="E82" s="65">
        <v>12.1</v>
      </c>
      <c r="F82" s="62"/>
      <c r="G82" s="63"/>
      <c r="H82" s="64"/>
      <c r="I82" s="64"/>
      <c r="J82" s="64"/>
      <c r="K82" s="64">
        <f>E82/D82</f>
        <v>1</v>
      </c>
    </row>
    <row r="83" spans="1:11" ht="12.75">
      <c r="A83" s="60" t="s">
        <v>49</v>
      </c>
      <c r="B83" s="77"/>
      <c r="C83" s="6"/>
      <c r="D83" s="6">
        <v>176.9</v>
      </c>
      <c r="E83" s="65">
        <v>127.8</v>
      </c>
      <c r="F83" s="78"/>
      <c r="G83" s="30"/>
      <c r="H83" s="15"/>
      <c r="I83" s="15"/>
      <c r="J83" s="64"/>
      <c r="K83" s="64">
        <f>E83/D83</f>
        <v>0.7224420576596947</v>
      </c>
    </row>
    <row r="84" spans="1:11" ht="12.75">
      <c r="A84" s="128" t="s">
        <v>26</v>
      </c>
      <c r="B84" s="129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3500.6000000000004</v>
      </c>
      <c r="F84" s="13">
        <f t="shared" si="1"/>
        <v>0</v>
      </c>
      <c r="G84" s="13">
        <f t="shared" si="1"/>
        <v>2.9399946271097357</v>
      </c>
      <c r="H84" s="13" t="e">
        <f t="shared" si="1"/>
        <v>#REF!</v>
      </c>
      <c r="I84" s="13" t="e">
        <f t="shared" si="1"/>
        <v>#REF!</v>
      </c>
      <c r="J84" s="26">
        <f>E84/C84</f>
        <v>0.9335929165777684</v>
      </c>
      <c r="K84" s="26">
        <f>E84/D84</f>
        <v>0.8034058569723677</v>
      </c>
    </row>
    <row r="85" spans="1:11" ht="16.5">
      <c r="A85" s="130" t="s">
        <v>51</v>
      </c>
      <c r="B85" s="131"/>
      <c r="C85" s="17">
        <f>C86+C87+C88+C89+C90+C91+C92+C93+C94</f>
        <v>52820.799999999996</v>
      </c>
      <c r="D85" s="17">
        <f>D86+D87+D88+D89+D90+D91+D92+D93+D94</f>
        <v>53781.399999999994</v>
      </c>
      <c r="E85" s="17">
        <f>E86+E87+E88+E89+E90+E91+E92+E93+E94</f>
        <v>45784.6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0.8667911125920092</v>
      </c>
      <c r="K85" s="76">
        <f>E85/D85</f>
        <v>0.8513091886786138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3670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0.9926967811739248</v>
      </c>
      <c r="K86" s="16">
        <f>E86/D86</f>
        <v>0.9883392130988609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2185.7</v>
      </c>
      <c r="E87" s="4">
        <f>E7+E17+E27+E37+E47+E57+E76</f>
        <v>1776.3999999999999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0.8237421748203106</v>
      </c>
      <c r="K87" s="16">
        <f>E87/D87</f>
        <v>0.8127373381525369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2891.1000000000004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0.8118330899696733</v>
      </c>
      <c r="K88" s="16">
        <f>E88/D88</f>
        <v>0.7931252057500275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2473.9000000000005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0.6384917152738349</v>
      </c>
      <c r="K89" s="16">
        <f>E89/D89</f>
        <v>0.6103572485937039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1589.6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0.9966769076431123</v>
      </c>
      <c r="K90" s="16">
        <f>E90/D90</f>
        <v>0.9752147239263803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4393.8</v>
      </c>
      <c r="E91" s="4">
        <f>E11+E21+E31+E41+E51+E61+E80</f>
        <v>4214.6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1.024005053695515</v>
      </c>
      <c r="K91" s="16">
        <f>E91/D91</f>
        <v>0.9592152578633529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2125.8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1.0394601730966702</v>
      </c>
      <c r="K92" s="16">
        <f>E92/D92</f>
        <v>0.968253245274425</v>
      </c>
    </row>
    <row r="93" spans="1:11" ht="12.75" customHeight="1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2766.5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0.9923951644725043</v>
      </c>
      <c r="K93" s="16">
        <f>E93/D93</f>
        <v>0.9881062933066649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24276.699999999997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0.8374741272250587</v>
      </c>
      <c r="K94" s="16">
        <f>E94/D94</f>
        <v>0.832394419319113</v>
      </c>
    </row>
    <row r="95" spans="1:11" ht="48.75" customHeight="1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27441</v>
      </c>
      <c r="F95" s="4">
        <f>F96+F97+F98+F99+F100+F101+F102+F103+F104</f>
        <v>0</v>
      </c>
      <c r="G95" s="5">
        <f>E95/C95</f>
        <v>1</v>
      </c>
      <c r="H95" s="16" t="e">
        <f>E95/#REF!</f>
        <v>#REF!</v>
      </c>
      <c r="I95" s="16" t="e">
        <f>E95/#REF!</f>
        <v>#REF!</v>
      </c>
      <c r="J95" s="15">
        <f>E95/C95</f>
        <v>1</v>
      </c>
      <c r="K95" s="16">
        <f>E95/D95</f>
        <v>1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4468.1</v>
      </c>
      <c r="F96" s="6"/>
      <c r="G96" s="63"/>
      <c r="H96" s="64"/>
      <c r="I96" s="64"/>
      <c r="J96" s="64">
        <f>E96/C96</f>
        <v>1</v>
      </c>
      <c r="K96" s="64">
        <f>E96/D96</f>
        <v>1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2172.6</v>
      </c>
      <c r="F97" s="6"/>
      <c r="G97" s="63"/>
      <c r="H97" s="64"/>
      <c r="I97" s="64"/>
      <c r="J97" s="64">
        <f>E97/C97</f>
        <v>1</v>
      </c>
      <c r="K97" s="64">
        <f>E97/D97</f>
        <v>1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4256.7</v>
      </c>
      <c r="F98" s="6"/>
      <c r="G98" s="63"/>
      <c r="H98" s="64"/>
      <c r="I98" s="64"/>
      <c r="J98" s="64">
        <f>E98/C98</f>
        <v>1</v>
      </c>
      <c r="K98" s="64">
        <f>E98/D98</f>
        <v>1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2279.4</v>
      </c>
      <c r="F99" s="6"/>
      <c r="G99" s="63"/>
      <c r="H99" s="64"/>
      <c r="I99" s="64"/>
      <c r="J99" s="64">
        <f>E99/C99</f>
        <v>1</v>
      </c>
      <c r="K99" s="64">
        <f>E99/D99</f>
        <v>1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3225.6</v>
      </c>
      <c r="F100" s="6"/>
      <c r="G100" s="63"/>
      <c r="H100" s="64"/>
      <c r="I100" s="64"/>
      <c r="J100" s="64">
        <f>E100/C100</f>
        <v>1</v>
      </c>
      <c r="K100" s="64">
        <f>E100/D100</f>
        <v>1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3458.1</v>
      </c>
      <c r="F101" s="6"/>
      <c r="G101" s="63"/>
      <c r="H101" s="64"/>
      <c r="I101" s="64"/>
      <c r="J101" s="64">
        <f>E101/C101</f>
        <v>1</v>
      </c>
      <c r="K101" s="64">
        <f>E101/D101</f>
        <v>1</v>
      </c>
    </row>
    <row r="102" spans="1:11" ht="13.5" customHeight="1">
      <c r="A102" s="60" t="s">
        <v>47</v>
      </c>
      <c r="B102" s="57"/>
      <c r="C102" s="6">
        <v>3372.5</v>
      </c>
      <c r="D102" s="6">
        <v>3372.5</v>
      </c>
      <c r="E102" s="6">
        <v>3372.5</v>
      </c>
      <c r="F102" s="6"/>
      <c r="G102" s="63"/>
      <c r="H102" s="64"/>
      <c r="I102" s="64"/>
      <c r="J102" s="64">
        <f>E102/C102</f>
        <v>1</v>
      </c>
      <c r="K102" s="64">
        <f>E102/D102</f>
        <v>1</v>
      </c>
    </row>
    <row r="103" spans="1:11" ht="14.25" customHeight="1">
      <c r="A103" s="60" t="s">
        <v>48</v>
      </c>
      <c r="B103" s="57"/>
      <c r="C103" s="6">
        <v>4208</v>
      </c>
      <c r="D103" s="6">
        <v>4208</v>
      </c>
      <c r="E103" s="6">
        <v>4208</v>
      </c>
      <c r="F103" s="6"/>
      <c r="G103" s="63"/>
      <c r="H103" s="64"/>
      <c r="I103" s="64"/>
      <c r="J103" s="64">
        <f>E103/C103</f>
        <v>1</v>
      </c>
      <c r="K103" s="64">
        <f>E103/D103</f>
        <v>1</v>
      </c>
    </row>
    <row r="104" spans="1:11" ht="12.75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97.5" customHeight="1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1220.3</v>
      </c>
      <c r="F105" s="4">
        <f>F106+F107+F108+F109+F110+F111+F112+F113+F114</f>
        <v>0</v>
      </c>
      <c r="G105" s="5">
        <f>E105/C105</f>
        <v>1</v>
      </c>
      <c r="H105" s="5" t="e">
        <f>E105/#REF!</f>
        <v>#REF!</v>
      </c>
      <c r="I105" s="5" t="e">
        <f>E105/#REF!</f>
        <v>#REF!</v>
      </c>
      <c r="J105" s="15">
        <f>E105/C105</f>
        <v>1</v>
      </c>
      <c r="K105" s="16">
        <f>E105/D105</f>
        <v>1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">
        <v>93.9</v>
      </c>
      <c r="F106" s="62"/>
      <c r="G106" s="63"/>
      <c r="H106" s="63"/>
      <c r="I106" s="63"/>
      <c r="J106" s="64">
        <f>E106/C106</f>
        <v>1</v>
      </c>
      <c r="K106" s="64">
        <f>E106/D106</f>
        <v>1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">
        <v>93.9</v>
      </c>
      <c r="F107" s="62"/>
      <c r="G107" s="63"/>
      <c r="H107" s="63"/>
      <c r="I107" s="63"/>
      <c r="J107" s="64">
        <f>E107/C107</f>
        <v>1</v>
      </c>
      <c r="K107" s="64">
        <f>E107/D107</f>
        <v>1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">
        <v>93.9</v>
      </c>
      <c r="F108" s="62"/>
      <c r="G108" s="63"/>
      <c r="H108" s="63"/>
      <c r="I108" s="63"/>
      <c r="J108" s="64">
        <f>E108/C108</f>
        <v>1</v>
      </c>
      <c r="K108" s="64">
        <f>E108/D108</f>
        <v>1</v>
      </c>
    </row>
    <row r="109" spans="1:249" s="9" customFormat="1" ht="12" customHeight="1">
      <c r="A109" s="60" t="s">
        <v>44</v>
      </c>
      <c r="B109" s="57"/>
      <c r="C109" s="6">
        <v>93.9</v>
      </c>
      <c r="D109" s="6">
        <v>93.9</v>
      </c>
      <c r="E109" s="6">
        <v>93.9</v>
      </c>
      <c r="F109" s="62"/>
      <c r="G109" s="63"/>
      <c r="H109" s="63"/>
      <c r="I109" s="63"/>
      <c r="J109" s="64">
        <f>E109/C109</f>
        <v>1</v>
      </c>
      <c r="K109" s="64">
        <f>E109/D109</f>
        <v>1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45</v>
      </c>
      <c r="B110" s="57"/>
      <c r="C110" s="6">
        <v>93.9</v>
      </c>
      <c r="D110" s="6">
        <v>93.9</v>
      </c>
      <c r="E110" s="6">
        <v>93.9</v>
      </c>
      <c r="F110" s="62"/>
      <c r="G110" s="63"/>
      <c r="H110" s="63"/>
      <c r="I110" s="63"/>
      <c r="J110" s="64">
        <f>E110/C110</f>
        <v>1</v>
      </c>
      <c r="K110" s="64">
        <f>E110/D110</f>
        <v>1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" customHeight="1">
      <c r="A111" s="60" t="s">
        <v>46</v>
      </c>
      <c r="B111" s="57"/>
      <c r="C111" s="6">
        <v>93.9</v>
      </c>
      <c r="D111" s="6">
        <v>93.9</v>
      </c>
      <c r="E111" s="6">
        <v>93.9</v>
      </c>
      <c r="F111" s="62"/>
      <c r="G111" s="63"/>
      <c r="H111" s="63"/>
      <c r="I111" s="63"/>
      <c r="J111" s="64">
        <f>E111/C111</f>
        <v>1</v>
      </c>
      <c r="K111" s="64">
        <f>E111/D111</f>
        <v>1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>
      <c r="A112" s="60" t="s">
        <v>47</v>
      </c>
      <c r="B112" s="57"/>
      <c r="C112" s="6">
        <v>93.9</v>
      </c>
      <c r="D112" s="6">
        <v>93.9</v>
      </c>
      <c r="E112" s="6">
        <v>93.9</v>
      </c>
      <c r="F112" s="62"/>
      <c r="G112" s="63"/>
      <c r="H112" s="63"/>
      <c r="I112" s="63"/>
      <c r="J112" s="64">
        <f>E112/C112</f>
        <v>1</v>
      </c>
      <c r="K112" s="64">
        <f>E112/D112</f>
        <v>1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11" s="9" customFormat="1" ht="12.75">
      <c r="A113" s="60" t="s">
        <v>48</v>
      </c>
      <c r="B113" s="57"/>
      <c r="C113" s="6">
        <v>93.9</v>
      </c>
      <c r="D113" s="6">
        <v>93.9</v>
      </c>
      <c r="E113" s="6">
        <v>93.9</v>
      </c>
      <c r="F113" s="62"/>
      <c r="G113" s="63"/>
      <c r="H113" s="63"/>
      <c r="I113" s="63"/>
      <c r="J113" s="64">
        <f>E113/C113</f>
        <v>1</v>
      </c>
      <c r="K113" s="64">
        <f>E113/D113</f>
        <v>1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469.1</v>
      </c>
      <c r="F114" s="62"/>
      <c r="G114" s="63"/>
      <c r="H114" s="5"/>
      <c r="I114" s="5"/>
      <c r="J114" s="64">
        <f>E114/C114</f>
        <v>1</v>
      </c>
      <c r="K114" s="64">
        <f>E114/D114</f>
        <v>1</v>
      </c>
    </row>
    <row r="115" spans="1:11" s="9" customFormat="1" ht="26.25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19412.3</v>
      </c>
      <c r="E115" s="4">
        <f>E116+E117+E118+E119+E120+E121+E122+E123+E124</f>
        <v>13381.400000000001</v>
      </c>
      <c r="F115" s="12">
        <f>F116+F117+F118+F119+F120+F121+F122+F123+F124</f>
        <v>0</v>
      </c>
      <c r="G115" s="5">
        <f>E115/C115</f>
        <v>1.0584624633175927</v>
      </c>
      <c r="H115" s="16"/>
      <c r="I115" s="16"/>
      <c r="J115" s="15">
        <f>E115/C115</f>
        <v>1.0584624633175927</v>
      </c>
      <c r="K115" s="16">
        <f>E115/D115</f>
        <v>0.6893258398025995</v>
      </c>
    </row>
    <row r="116" spans="1:11" s="9" customFormat="1" ht="12.75">
      <c r="A116" s="60" t="s">
        <v>41</v>
      </c>
      <c r="B116" s="66"/>
      <c r="C116" s="66"/>
      <c r="D116" s="67">
        <v>3677.8</v>
      </c>
      <c r="E116" s="6">
        <v>1122.9</v>
      </c>
      <c r="F116" s="65"/>
      <c r="G116" s="63"/>
      <c r="H116" s="5"/>
      <c r="I116" s="5"/>
      <c r="J116" s="64"/>
      <c r="K116" s="64">
        <f>E116/D116</f>
        <v>0.30531839686769263</v>
      </c>
    </row>
    <row r="117" spans="1:11" s="9" customFormat="1" ht="12.75">
      <c r="A117" s="60" t="s">
        <v>42</v>
      </c>
      <c r="B117" s="66"/>
      <c r="C117" s="83">
        <v>1315</v>
      </c>
      <c r="D117" s="67">
        <v>1940.7</v>
      </c>
      <c r="E117" s="6">
        <v>1492.8</v>
      </c>
      <c r="F117" s="65"/>
      <c r="G117" s="63"/>
      <c r="H117" s="5"/>
      <c r="I117" s="5"/>
      <c r="J117" s="64">
        <f>E117/C117</f>
        <v>1.1352091254752852</v>
      </c>
      <c r="K117" s="64">
        <f>E117/D117</f>
        <v>0.7692069871695779</v>
      </c>
    </row>
    <row r="118" spans="1:11" s="9" customFormat="1" ht="12.75" customHeight="1">
      <c r="A118" s="60" t="s">
        <v>43</v>
      </c>
      <c r="B118" s="66"/>
      <c r="C118" s="67"/>
      <c r="D118" s="67">
        <v>850.1</v>
      </c>
      <c r="E118" s="6">
        <v>110.8</v>
      </c>
      <c r="F118" s="65"/>
      <c r="G118" s="63"/>
      <c r="H118" s="5"/>
      <c r="I118" s="5"/>
      <c r="J118" s="64"/>
      <c r="K118" s="64">
        <f>E118/D118</f>
        <v>0.1303376073403129</v>
      </c>
    </row>
    <row r="119" spans="1:11" s="9" customFormat="1" ht="12.75" customHeight="1">
      <c r="A119" s="60" t="s">
        <v>44</v>
      </c>
      <c r="B119" s="66"/>
      <c r="C119" s="66">
        <v>479.4</v>
      </c>
      <c r="D119" s="67">
        <v>1381.9</v>
      </c>
      <c r="E119" s="6">
        <v>1381.9</v>
      </c>
      <c r="F119" s="65"/>
      <c r="G119" s="63"/>
      <c r="H119" s="5"/>
      <c r="I119" s="5"/>
      <c r="J119" s="64" t="s">
        <v>14</v>
      </c>
      <c r="K119" s="64">
        <f>E119/D119</f>
        <v>1</v>
      </c>
    </row>
    <row r="120" spans="1:11" s="9" customFormat="1" ht="12.75">
      <c r="A120" s="60" t="s">
        <v>45</v>
      </c>
      <c r="B120" s="66"/>
      <c r="C120" s="66">
        <v>2031.4</v>
      </c>
      <c r="D120" s="67">
        <v>3610.8</v>
      </c>
      <c r="E120" s="67">
        <v>2569.6</v>
      </c>
      <c r="F120" s="65"/>
      <c r="G120" s="63"/>
      <c r="H120" s="30"/>
      <c r="I120" s="30"/>
      <c r="J120" s="64">
        <f>E120/C120</f>
        <v>1.2649404351678644</v>
      </c>
      <c r="K120" s="64">
        <f>E120/D120</f>
        <v>0.7116428492300875</v>
      </c>
    </row>
    <row r="121" spans="1:11" s="9" customFormat="1" ht="12.75">
      <c r="A121" s="60" t="s">
        <v>46</v>
      </c>
      <c r="B121" s="66"/>
      <c r="C121" s="66">
        <v>2046.3</v>
      </c>
      <c r="D121" s="67">
        <v>2210.8</v>
      </c>
      <c r="E121" s="6">
        <v>1487.7</v>
      </c>
      <c r="F121" s="65"/>
      <c r="G121" s="63"/>
      <c r="H121" s="5"/>
      <c r="I121" s="5"/>
      <c r="J121" s="64">
        <f>E121/C121</f>
        <v>0.7270194986072424</v>
      </c>
      <c r="K121" s="64">
        <f>E121/D121</f>
        <v>0.6729238284783788</v>
      </c>
    </row>
    <row r="122" spans="1:11" s="9" customFormat="1" ht="12.75">
      <c r="A122" s="60" t="s">
        <v>47</v>
      </c>
      <c r="B122" s="66"/>
      <c r="C122" s="66"/>
      <c r="D122" s="67">
        <v>144</v>
      </c>
      <c r="E122" s="6">
        <v>144</v>
      </c>
      <c r="F122" s="65"/>
      <c r="G122" s="63"/>
      <c r="H122" s="5"/>
      <c r="I122" s="5"/>
      <c r="J122" s="64"/>
      <c r="K122" s="64">
        <f>E122/D122</f>
        <v>1</v>
      </c>
    </row>
    <row r="123" spans="1:11" s="9" customFormat="1" ht="12.75">
      <c r="A123" s="60" t="s">
        <v>48</v>
      </c>
      <c r="B123" s="66"/>
      <c r="C123" s="66">
        <v>1608.9</v>
      </c>
      <c r="D123" s="67">
        <v>2549.2</v>
      </c>
      <c r="E123" s="6">
        <v>2024.7</v>
      </c>
      <c r="F123" s="65"/>
      <c r="G123" s="63"/>
      <c r="H123" s="5"/>
      <c r="I123" s="5"/>
      <c r="J123" s="64">
        <f>E123/C123</f>
        <v>1.2584374417303748</v>
      </c>
      <c r="K123" s="64">
        <f>E123/D123</f>
        <v>0.7942491762121451</v>
      </c>
    </row>
    <row r="124" spans="1:11" s="9" customFormat="1" ht="12.75">
      <c r="A124" s="60" t="s">
        <v>49</v>
      </c>
      <c r="B124" s="66"/>
      <c r="C124" s="66">
        <v>5161.3</v>
      </c>
      <c r="D124" s="67">
        <v>3047</v>
      </c>
      <c r="E124" s="6">
        <v>3047</v>
      </c>
      <c r="F124" s="62"/>
      <c r="G124" s="63"/>
      <c r="H124" s="5"/>
      <c r="I124" s="5"/>
      <c r="J124" s="64">
        <f>E124/C124</f>
        <v>0.5903551430841067</v>
      </c>
      <c r="K124" s="64">
        <f>E124/D124</f>
        <v>1</v>
      </c>
    </row>
    <row r="125" spans="1:11" s="9" customFormat="1" ht="18.75" customHeight="1">
      <c r="A125" s="19" t="s">
        <v>115</v>
      </c>
      <c r="B125" s="27" t="s">
        <v>116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6512.1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0.8540011015815565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>
        <v>871.3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>
        <v>152.2</v>
      </c>
      <c r="F131" s="62"/>
      <c r="G131" s="63"/>
      <c r="H131" s="5"/>
      <c r="I131" s="5"/>
      <c r="J131" s="64"/>
      <c r="K131" s="64">
        <f>E131/D131</f>
        <v>1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>
        <v>789.6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>
        <v>4699</v>
      </c>
      <c r="F134" s="62"/>
      <c r="G134" s="63"/>
      <c r="H134" s="5"/>
      <c r="I134" s="5"/>
      <c r="J134" s="64"/>
      <c r="K134" s="64">
        <f>E134/D134</f>
        <v>0.8084579254339934</v>
      </c>
    </row>
    <row r="135" spans="1:11" s="9" customFormat="1" ht="12.75">
      <c r="A135" s="124" t="s">
        <v>54</v>
      </c>
      <c r="B135" s="125"/>
      <c r="C135" s="12">
        <f>C136+C137+C138+C139+C140+C141+C142+C143+C144</f>
        <v>41303.6</v>
      </c>
      <c r="D135" s="12">
        <f>D136+D137+D138+D139+D140+D141+D142+D143+D144</f>
        <v>55699</v>
      </c>
      <c r="E135" s="4">
        <f>E136+E137+E138+E139+E140+E141+E142+E143+E144</f>
        <v>48554.799999999996</v>
      </c>
      <c r="F135" s="12">
        <f>F136+F137+F138+F139+F140+F141+F142+F143+F144</f>
        <v>0</v>
      </c>
      <c r="G135" s="30">
        <f>E135/C135</f>
        <v>1.1755585469547447</v>
      </c>
      <c r="H135" s="5" t="e">
        <f>E135/#REF!</f>
        <v>#REF!</v>
      </c>
      <c r="I135" s="5" t="e">
        <f>E135/#REF!</f>
        <v>#REF!</v>
      </c>
      <c r="J135" s="15">
        <f>E135/C135</f>
        <v>1.1755585469547447</v>
      </c>
      <c r="K135" s="15">
        <f>E135/D135</f>
        <v>0.8717355787357043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8239.8</v>
      </c>
      <c r="E136" s="4">
        <f>E106+E96+E116+E126</f>
        <v>5684.9</v>
      </c>
      <c r="F136" s="4">
        <f>F106+F96+F116</f>
        <v>0</v>
      </c>
      <c r="G136" s="30">
        <f>E136/C136</f>
        <v>1.2461420429636123</v>
      </c>
      <c r="H136" s="5" t="e">
        <f>E136/#REF!</f>
        <v>#REF!</v>
      </c>
      <c r="I136" s="5" t="e">
        <f>E136/#REF!</f>
        <v>#REF!</v>
      </c>
      <c r="J136" s="15">
        <f>E136/C136</f>
        <v>1.2461420429636123</v>
      </c>
      <c r="K136" s="16">
        <f>E136/D136</f>
        <v>0.6899317944610306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4207.2</v>
      </c>
      <c r="E137" s="4">
        <f>E107+E97+E117+E127</f>
        <v>3759.3</v>
      </c>
      <c r="F137" s="4">
        <f>F107+F97+F117</f>
        <v>0</v>
      </c>
      <c r="G137" s="30">
        <f>E137/C137</f>
        <v>1.0496440039089767</v>
      </c>
      <c r="H137" s="5" t="e">
        <f>E137/#REF!</f>
        <v>#REF!</v>
      </c>
      <c r="I137" s="5" t="e">
        <f>E137/#REF!</f>
        <v>#REF!</v>
      </c>
      <c r="J137" s="15">
        <f>E137/C137</f>
        <v>1.0496440039089767</v>
      </c>
      <c r="K137" s="16">
        <f>E137/D137</f>
        <v>0.8935396463205934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5200.7</v>
      </c>
      <c r="E138" s="4">
        <f>E108+E98+E118+E128</f>
        <v>4461.4</v>
      </c>
      <c r="F138" s="4">
        <f>F108+F98+F118</f>
        <v>0</v>
      </c>
      <c r="G138" s="30">
        <f>E138/C138</f>
        <v>1.0254677515744954</v>
      </c>
      <c r="H138" s="5" t="e">
        <f>E138/#REF!</f>
        <v>#REF!</v>
      </c>
      <c r="I138" s="5" t="e">
        <f>E138/#REF!</f>
        <v>#REF!</v>
      </c>
      <c r="J138" s="15">
        <f>E138/C138</f>
        <v>1.0254677515744954</v>
      </c>
      <c r="K138" s="16">
        <f>E138/D138</f>
        <v>0.8578460591843405</v>
      </c>
    </row>
    <row r="139" spans="1:249" ht="12.75">
      <c r="A139" s="20" t="s">
        <v>44</v>
      </c>
      <c r="B139" s="21"/>
      <c r="C139" s="4">
        <f>C109+C99+C119</f>
        <v>2852.7000000000003</v>
      </c>
      <c r="D139" s="4">
        <f>D109+D99+D119+D129</f>
        <v>4626.5</v>
      </c>
      <c r="E139" s="4">
        <f>E109+E99+E119+E129</f>
        <v>4626.5</v>
      </c>
      <c r="F139" s="4">
        <f>F109+F99+F119</f>
        <v>0</v>
      </c>
      <c r="G139" s="30">
        <f>E139/C139</f>
        <v>1.6217968941704348</v>
      </c>
      <c r="H139" s="5" t="e">
        <f>E139/#REF!</f>
        <v>#REF!</v>
      </c>
      <c r="I139" s="5" t="e">
        <f>E139/#REF!</f>
        <v>#REF!</v>
      </c>
      <c r="J139" s="15">
        <f>E139/C139</f>
        <v>1.6217968941704348</v>
      </c>
      <c r="K139" s="16">
        <f>E139/D139</f>
        <v>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45</v>
      </c>
      <c r="B140" s="11"/>
      <c r="C140" s="4">
        <f>C110+C100+C120</f>
        <v>5350.9</v>
      </c>
      <c r="D140" s="4">
        <f>D110+D100+D120+D130</f>
        <v>6930.3</v>
      </c>
      <c r="E140" s="4">
        <f>E110+E100+E120+E130</f>
        <v>5889.1</v>
      </c>
      <c r="F140" s="4">
        <f>F110+F100+F120</f>
        <v>0</v>
      </c>
      <c r="G140" s="30">
        <f>E140/C140</f>
        <v>1.100581210637463</v>
      </c>
      <c r="H140" s="5" t="e">
        <f>E140/#REF!</f>
        <v>#REF!</v>
      </c>
      <c r="I140" s="5" t="e">
        <f>E140/#REF!</f>
        <v>#REF!</v>
      </c>
      <c r="J140" s="15">
        <f>E140/C140</f>
        <v>1.100581210637463</v>
      </c>
      <c r="K140" s="16">
        <f>E140/D140</f>
        <v>0.8497611935991227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s="92" customFormat="1" ht="16.5">
      <c r="A141" s="20" t="s">
        <v>46</v>
      </c>
      <c r="B141" s="11"/>
      <c r="C141" s="4">
        <f>C111+C101+C121</f>
        <v>5598.3</v>
      </c>
      <c r="D141" s="4">
        <f>D111+D101+D121+D131</f>
        <v>5915</v>
      </c>
      <c r="E141" s="4">
        <f>E111+E101+E121+E131</f>
        <v>5191.9</v>
      </c>
      <c r="F141" s="4">
        <f>F111+F101+F121</f>
        <v>0</v>
      </c>
      <c r="G141" s="30">
        <f>E141/C141</f>
        <v>0.9274065341264311</v>
      </c>
      <c r="H141" s="5" t="e">
        <f>E141/#REF!</f>
        <v>#REF!</v>
      </c>
      <c r="I141" s="5" t="e">
        <f>E141/#REF!</f>
        <v>#REF!</v>
      </c>
      <c r="J141" s="15">
        <f>E141/C141</f>
        <v>0.9274065341264311</v>
      </c>
      <c r="K141" s="16">
        <f>E141/D141</f>
        <v>0.8777514792899408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47</v>
      </c>
      <c r="B142" s="11"/>
      <c r="C142" s="4">
        <f>C112+C102+C122</f>
        <v>3466.4</v>
      </c>
      <c r="D142" s="4">
        <f>D112+D102+D122+D132</f>
        <v>4400</v>
      </c>
      <c r="E142" s="4">
        <f>E112+E102+E122+E132</f>
        <v>4400</v>
      </c>
      <c r="F142" s="4">
        <f>F112+F102+F122</f>
        <v>0</v>
      </c>
      <c r="G142" s="30">
        <f>E142/C142</f>
        <v>1.269328409877683</v>
      </c>
      <c r="H142" s="5" t="e">
        <f>E142/#REF!</f>
        <v>#REF!</v>
      </c>
      <c r="I142" s="5" t="e">
        <f>E142/#REF!</f>
        <v>#REF!</v>
      </c>
      <c r="J142" s="15">
        <f>E142/C142</f>
        <v>1.269328409877683</v>
      </c>
      <c r="K142" s="16">
        <f>E142/D142</f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6851.099999999999</v>
      </c>
      <c r="E143" s="4">
        <f>E113+E103+E123+E133</f>
        <v>6326.599999999999</v>
      </c>
      <c r="F143" s="4">
        <f>F113+F103+F123</f>
        <v>0</v>
      </c>
      <c r="G143" s="30">
        <f>E143/C143</f>
        <v>1.0703458076740882</v>
      </c>
      <c r="H143" s="5" t="e">
        <f>E143/#REF!</f>
        <v>#REF!</v>
      </c>
      <c r="I143" s="5" t="e">
        <f>E143/#REF!</f>
        <v>#REF!</v>
      </c>
      <c r="J143" s="15">
        <f>E143/C143</f>
        <v>1.0703458076740882</v>
      </c>
      <c r="K143" s="16">
        <f>E143/D143</f>
        <v>0.9234429507670301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9328.4</v>
      </c>
      <c r="E144" s="4">
        <f>E114+E104+E124+E134</f>
        <v>8215.1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1.4590615231599886</v>
      </c>
      <c r="K144" s="16">
        <f>E144/D144</f>
        <v>0.8806547746666096</v>
      </c>
    </row>
    <row r="145" spans="1:249" ht="16.5">
      <c r="A145" s="126" t="s">
        <v>35</v>
      </c>
      <c r="B145" s="127"/>
      <c r="C145" s="17">
        <f>C135+C85</f>
        <v>94124.4</v>
      </c>
      <c r="D145" s="17">
        <f>D135+D85</f>
        <v>109480.4</v>
      </c>
      <c r="E145" s="17">
        <f>E135+E85</f>
        <v>94339.4</v>
      </c>
      <c r="F145" s="74">
        <f>F135+F85</f>
        <v>0</v>
      </c>
      <c r="G145" s="18">
        <f>E145/C145</f>
        <v>1.002284211107853</v>
      </c>
      <c r="H145" s="18" t="e">
        <f>E145/#REF!</f>
        <v>#REF!</v>
      </c>
      <c r="I145" s="18" t="e">
        <f>E145/#REF!</f>
        <v>#REF!</v>
      </c>
      <c r="J145" s="91">
        <f>E145/C145</f>
        <v>1.002284211107853</v>
      </c>
      <c r="K145" s="91">
        <f>E145/D145</f>
        <v>0.8617012725565489</v>
      </c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11953.099999999999</v>
      </c>
      <c r="E146" s="24">
        <f>E86+E136</f>
        <v>9354.9</v>
      </c>
      <c r="F146" s="75">
        <f>F86+F136</f>
        <v>0</v>
      </c>
      <c r="G146" s="50">
        <f>E146/C146</f>
        <v>1.1326916091536505</v>
      </c>
      <c r="H146" s="50" t="e">
        <f>E146/#REF!</f>
        <v>#REF!</v>
      </c>
      <c r="I146" s="50" t="e">
        <f>E146/#REF!</f>
        <v>#REF!</v>
      </c>
      <c r="J146" s="82">
        <f>E146/C146</f>
        <v>1.1326916091536505</v>
      </c>
      <c r="K146" s="51">
        <f>E146/D146</f>
        <v>0.7826337937438824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6392.9</v>
      </c>
      <c r="E147" s="24">
        <f>E87+E137</f>
        <v>5535.7</v>
      </c>
      <c r="F147" s="75">
        <f>F87+F137</f>
        <v>0</v>
      </c>
      <c r="G147" s="50">
        <f>E147/C147</f>
        <v>0.9647438131753224</v>
      </c>
      <c r="H147" s="50" t="e">
        <f>E147/#REF!</f>
        <v>#REF!</v>
      </c>
      <c r="I147" s="50" t="e">
        <f>E147/#REF!</f>
        <v>#REF!</v>
      </c>
      <c r="J147" s="82">
        <f>E147/C147</f>
        <v>0.9647438131753224</v>
      </c>
      <c r="K147" s="51">
        <f>E147/D147</f>
        <v>0.8659137480642588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8845.9</v>
      </c>
      <c r="E148" s="24">
        <f>E88+E138</f>
        <v>7352.5</v>
      </c>
      <c r="F148" s="75">
        <f>F88+F138</f>
        <v>0</v>
      </c>
      <c r="G148" s="50">
        <f>E148/C148</f>
        <v>0.9293081220455524</v>
      </c>
      <c r="H148" s="50" t="e">
        <f>E148/#REF!</f>
        <v>#REF!</v>
      </c>
      <c r="I148" s="50" t="e">
        <f>E148/#REF!</f>
        <v>#REF!</v>
      </c>
      <c r="J148" s="82">
        <f>E148/C148</f>
        <v>0.9293081220455524</v>
      </c>
      <c r="K148" s="51">
        <f>E148/D148</f>
        <v>0.8311760250511536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8679.7</v>
      </c>
      <c r="E149" s="24">
        <f>E89+E139</f>
        <v>7100.400000000001</v>
      </c>
      <c r="F149" s="75">
        <f>F89+F139</f>
        <v>0</v>
      </c>
      <c r="G149" s="50">
        <f>E149/C149</f>
        <v>1.0554605859705974</v>
      </c>
      <c r="H149" s="50" t="e">
        <f>E149/#REF!</f>
        <v>#REF!</v>
      </c>
      <c r="I149" s="50" t="e">
        <f>E149/#REF!</f>
        <v>#REF!</v>
      </c>
      <c r="J149" s="82">
        <f>E149/C149</f>
        <v>1.0554605859705974</v>
      </c>
      <c r="K149" s="51">
        <f>E149/D149</f>
        <v>0.8180467066834107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8560.3</v>
      </c>
      <c r="E150" s="24">
        <f>E90+E140</f>
        <v>7478.700000000001</v>
      </c>
      <c r="F150" s="75">
        <f>F90+F140</f>
        <v>0</v>
      </c>
      <c r="G150" s="50">
        <f>E150/C150</f>
        <v>1.0767226237438454</v>
      </c>
      <c r="H150" s="50" t="e">
        <f>E150/#REF!</f>
        <v>#REF!</v>
      </c>
      <c r="I150" s="50" t="e">
        <f>E150/#REF!</f>
        <v>#REF!</v>
      </c>
      <c r="J150" s="82">
        <f>E150/C150</f>
        <v>1.0767226237438454</v>
      </c>
      <c r="K150" s="51">
        <f>E150/D150</f>
        <v>0.8736492879922434</v>
      </c>
    </row>
    <row r="151" spans="1:11" ht="12.75" customHeight="1" hidden="1">
      <c r="A151" s="22" t="s">
        <v>46</v>
      </c>
      <c r="B151" s="23"/>
      <c r="C151" s="24">
        <f>C91+C141</f>
        <v>9714.1</v>
      </c>
      <c r="D151" s="24">
        <f>D91+D141</f>
        <v>10308.8</v>
      </c>
      <c r="E151" s="24">
        <f>E91+E141</f>
        <v>9406.5</v>
      </c>
      <c r="F151" s="75">
        <f>F91+F141</f>
        <v>0</v>
      </c>
      <c r="G151" s="50">
        <f>E151/C151</f>
        <v>0.9683346887514026</v>
      </c>
      <c r="H151" s="50" t="e">
        <f>E151/#REF!</f>
        <v>#REF!</v>
      </c>
      <c r="I151" s="50" t="e">
        <f>E151/#REF!</f>
        <v>#REF!</v>
      </c>
      <c r="J151" s="82">
        <f>E151/C151</f>
        <v>0.9683346887514026</v>
      </c>
      <c r="K151" s="51">
        <f>E151/D151</f>
        <v>0.9124728387397176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6595.5</v>
      </c>
      <c r="E152" s="24">
        <f>E92+E142</f>
        <v>6525.8</v>
      </c>
      <c r="F152" s="75">
        <f>F92+F142</f>
        <v>0</v>
      </c>
      <c r="G152" s="50">
        <f>E152/C152</f>
        <v>1.184033384740996</v>
      </c>
      <c r="H152" s="50" t="e">
        <f>E152/#REF!</f>
        <v>#REF!</v>
      </c>
      <c r="I152" s="50" t="e">
        <f>E152/#REF!</f>
        <v>#REF!</v>
      </c>
      <c r="J152" s="82">
        <f>E152/C152</f>
        <v>1.184033384740996</v>
      </c>
      <c r="K152" s="51">
        <f>E152/D152</f>
        <v>0.9894321886134486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9650.9</v>
      </c>
      <c r="E153" s="24">
        <f>E93+E143</f>
        <v>9093.099999999999</v>
      </c>
      <c r="F153" s="75">
        <f>F93+F143</f>
        <v>0</v>
      </c>
      <c r="G153" s="50">
        <f>E153/C153</f>
        <v>1.0453641432430878</v>
      </c>
      <c r="H153" s="50" t="e">
        <f>E153/#REF!</f>
        <v>#REF!</v>
      </c>
      <c r="I153" s="50" t="e">
        <f>E153/#REF!</f>
        <v>#REF!</v>
      </c>
      <c r="J153" s="82">
        <f>E153/C153</f>
        <v>1.0453641432430878</v>
      </c>
      <c r="K153" s="51">
        <f>E153/D153</f>
        <v>0.9422022816524882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38493.299999999996</v>
      </c>
      <c r="E154" s="24">
        <f>E94+E144</f>
        <v>32491.799999999996</v>
      </c>
      <c r="F154" s="24">
        <f>F94+F144</f>
        <v>0</v>
      </c>
      <c r="G154" s="50">
        <f>E154/C154</f>
        <v>0.9385702401035287</v>
      </c>
      <c r="H154" s="50" t="e">
        <f>E154/#REF!</f>
        <v>#REF!</v>
      </c>
      <c r="I154" s="50" t="e">
        <f>E154/#REF!</f>
        <v>#REF!</v>
      </c>
      <c r="J154" s="82">
        <f>E154/C154</f>
        <v>0.9385702401035287</v>
      </c>
      <c r="K154" s="51">
        <f>E154/D154</f>
        <v>0.8440897506838853</v>
      </c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2021-12-13T07:15:20Z</dcterms:modified>
  <cp:category/>
  <cp:version/>
  <cp:contentType/>
  <cp:contentStatus/>
</cp:coreProperties>
</file>