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<sst xmlns="http://schemas.openxmlformats.org/spreadsheetml/2006/main" count="350" uniqueCount="124">
  <si>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</si>
  <si>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</si>
  <si>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</si>
  <si>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</si>
  <si>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</si>
  <si>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</si>
  <si>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</si>
  <si>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</si>
  <si>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</si>
  <si>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</si>
  <si>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</si>
  <si>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</si>
  <si>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</si>
  <si>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</si>
  <si>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</si>
  <si>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</si>
  <si>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</si>
  <si>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</si>
  <si>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</si>
  <si>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</si>
  <si>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</si>
  <si>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</si>
  <si>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</si>
  <si>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</si>
  <si>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</si>
  <si>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</si>
  <si>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</si>
  <si>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</si>
  <si>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</si>
  <si>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</si>
  <si>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</si>
  <si>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</si>
  <si>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</si>
  <si>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</si>
  <si>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</si>
  <si>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</si>
  <si>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</si>
  <si>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</si>
  <si>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</si>
  <si>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</si>
  <si>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</si>
  <si>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</si>
  <si>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</si>
  <si>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</si>
  <si>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</si>
  <si>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</si>
  <si>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</si>
  <si>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</si>
  <si>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</si>
  <si>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</si>
  <si>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</si>
  <si>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</si>
  <si>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</si>
  <si>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</si>
  <si>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</si>
  <si>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</si>
  <si>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</si>
  <si>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</si>
  <si>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</si>
  <si>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</si>
  <si>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</si>
  <si>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</si>
  <si>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</si>
  <si>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</si>
  <si>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</si>
  <si>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</si>
  <si>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</si>
  <si>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</si>
  <si>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</si>
  <si>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</si>
  <si>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</si>
  <si>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</si>
  <si>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</si>
  <si>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</si>
  <si>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</si>
  <si>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</si>
  <si>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</si>
  <si>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</si>
  <si>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</si>
  <si>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</si>
  <si>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</si>
  <si>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</si>
  <si>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</si>
  <si>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</si>
  <si>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</si>
  <si>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</si>
  <si>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</si>
  <si>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</si>
  <si>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</si>
  <si>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</si>
  <si>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</si>
  <si>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</si>
  <si>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</si>
  <si>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</si>
  <si>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</si>
  <si>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</si>
  <si>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</si>
  <si>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</si>
  <si>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</si>
  <si>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</si>
  <si>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</si>
  <si>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</si>
  <si>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</si>
  <si>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</si>
  <si>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</si>
  <si>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</si>
  <si>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</si>
  <si>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</si>
  <si>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</si>
  <si>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</si>
  <si>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</si>
  <si>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</si>
  <si>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</si>
  <si>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</si>
  <si>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Инициативные платежи</t>
  </si>
  <si>
    <t>2 02 02000 10 0000 151</t>
  </si>
  <si>
    <t>Субсидии бюджетам поселении</t>
  </si>
  <si>
    <t>2 04 05020 10 0000 180</t>
  </si>
  <si>
    <t>Безвозмездные поступления от негосударственных организаций</t>
  </si>
  <si>
    <t>об исполнении бюджетов поселений на 1 октября 2021 г.</t>
  </si>
  <si>
    <t>исполнено на 01 октября</t>
  </si>
  <si>
    <t>на 01 октября 2021 года</t>
  </si>
  <si>
    <t>на 1 октября 2021 года</t>
  </si>
  <si>
    <t>исполнено на 1 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</si>
</sst>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консолидированный 01.05.2021"/>
      <sheetName val="консолидированный 01.06.2021"/>
      <sheetName val="консолидированный 01.07.2021"/>
      <sheetName val="консолидированный 01.08.2021"/>
      <sheetName val="консолидированный 01.09.2021"/>
      <sheetName val="консолидированный 01.10.2021"/>
      <sheetName val="районный 01.02.2021"/>
      <sheetName val="районный 01.03.2021"/>
      <sheetName val="районный 01.04.2021"/>
      <sheetName val="районный 01.05.2021"/>
      <sheetName val="районный 01.06.2021"/>
      <sheetName val="районный 01.07.2021"/>
      <sheetName val="районный 01.08.2021"/>
      <sheetName val="районный 01.09.2021"/>
      <sheetName val="районный 01.10.2021"/>
      <sheetName val="поселения 01.02.2021 "/>
      <sheetName val="поселения 01.03.2021"/>
      <sheetName val="поселения 01.04.2021"/>
      <sheetName val="поселения 01.05.2021"/>
      <sheetName val="поселения 01.06.2021"/>
      <sheetName val="поселения 01.07.2021"/>
      <sheetName val="поселения 01.08.2021"/>
      <sheetName val="поселения 01.09.2021"/>
      <sheetName val="поселения 01.10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C39" sqref="C39"/>
    </sheetView>
  </sheetViews>
  <sheetFormatPr defaultColWidth="9.00390625" defaultRowHeight="12.75" outlineLevelRow="2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.75">
      <c r="A3" s="105" t="s">
        <v>122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123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165370.7</v>
      </c>
      <c r="E5" s="71">
        <v>121270.8</v>
      </c>
      <c r="F5" s="81">
        <f>E5/C5</f>
        <v>0.7724338416403236</v>
      </c>
      <c r="G5" s="81">
        <f>E5/D5</f>
        <v>0.7333270041186256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9227.7</v>
      </c>
      <c r="F6" s="81">
        <f>E6/C6</f>
        <v>0.7846350070150079</v>
      </c>
      <c r="G6" s="81">
        <f>E6/D6</f>
        <v>0.7846350070150079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1228.3</v>
      </c>
      <c r="E7" s="71">
        <v>1192.3</v>
      </c>
      <c r="F7" s="81">
        <f>E7/C7</f>
        <v>1.1370398626740417</v>
      </c>
      <c r="G7" s="81">
        <f>E7/D7</f>
        <v>0.9706911992184319</v>
      </c>
    </row>
    <row r="8" spans="1:7" ht="15.75" outlineLevel="1">
      <c r="A8" s="38" t="s">
        <v>100</v>
      </c>
      <c r="B8" s="43" t="s">
        <v>107</v>
      </c>
      <c r="C8" s="71">
        <v>6196</v>
      </c>
      <c r="D8" s="71">
        <v>7102</v>
      </c>
      <c r="E8" s="71">
        <v>6233.2</v>
      </c>
      <c r="F8" s="81">
        <f>E8/C8</f>
        <v>1.0060038734667527</v>
      </c>
      <c r="G8" s="81">
        <f>E8/D8</f>
        <v>0.8776682624612785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71</v>
      </c>
      <c r="E9" s="71">
        <v>101.8</v>
      </c>
      <c r="F9" s="70" t="s">
        <v>14</v>
      </c>
      <c r="G9" s="81">
        <f>E9/D9</f>
        <v>1.4338028169014083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1772.3</v>
      </c>
      <c r="E10" s="40">
        <v>963.6</v>
      </c>
      <c r="F10" s="81">
        <f>E10/C10</f>
        <v>0.604479016372875</v>
      </c>
      <c r="G10" s="81">
        <f>E10/D10</f>
        <v>0.5437002764768945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793.6</v>
      </c>
      <c r="F11" s="81">
        <f>E11/C11</f>
        <v>0.13154535961146382</v>
      </c>
      <c r="G11" s="81">
        <f>E11/D11</f>
        <v>0.13154535961146382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5191.1</v>
      </c>
      <c r="E12" s="71">
        <v>2816.3</v>
      </c>
      <c r="F12" s="81">
        <f>E12/C12</f>
        <v>0.5492433107106639</v>
      </c>
      <c r="G12" s="81">
        <f>E12/D12</f>
        <v>0.5425247057463736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1307.3</v>
      </c>
      <c r="F13" s="81">
        <f>E13/C13</f>
        <v>0.12483170207686799</v>
      </c>
      <c r="G13" s="81">
        <f>E13/D13</f>
        <v>0.12483170207686799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1011.8</v>
      </c>
      <c r="F14" s="81">
        <f>E14/C14</f>
        <v>0.7259812011193226</v>
      </c>
      <c r="G14" s="81">
        <f>E14/D14</f>
        <v>0.7259812011193226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98" t="s">
        <v>15</v>
      </c>
      <c r="B16" s="99"/>
      <c r="C16" s="48">
        <f>SUM(C5:C15)</f>
        <v>200640.2</v>
      </c>
      <c r="D16" s="48">
        <f>SUM(D5:D15)</f>
        <v>210395</v>
      </c>
      <c r="E16" s="48">
        <f>SUM(E5:E15)</f>
        <v>144918.39999999997</v>
      </c>
      <c r="F16" s="41">
        <f>E16/C16</f>
        <v>0.7222799817783273</v>
      </c>
      <c r="G16" s="41">
        <f>E16/D16</f>
        <v>0.6887920340312268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3877</v>
      </c>
      <c r="F17" s="81">
        <f>E17/C17</f>
        <v>0.49952971795962015</v>
      </c>
      <c r="G17" s="81">
        <f>E17/D17</f>
        <v>0.49952971795962015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330</v>
      </c>
      <c r="F18" s="81">
        <f>E18/C18</f>
        <v>0.5</v>
      </c>
      <c r="G18" s="81">
        <f>E18/D18</f>
        <v>0.5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999.7</v>
      </c>
      <c r="F19" s="81">
        <f>E19/C19</f>
        <v>1.5394210040036957</v>
      </c>
      <c r="G19" s="81">
        <f>E19/D19</f>
        <v>1.117732558139535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637.6</v>
      </c>
      <c r="F20" s="81">
        <f>E20/C20</f>
        <v>1.3565957446808512</v>
      </c>
      <c r="G20" s="81">
        <f>E20/D20</f>
        <v>1.3565957446808512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132.8</v>
      </c>
      <c r="F21" s="81">
        <f>E21/C21</f>
        <v>1.1814946619217082</v>
      </c>
      <c r="G21" s="81">
        <f>E21/D21</f>
        <v>1.1814946619217082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3516.4</v>
      </c>
      <c r="E23" s="71">
        <v>1876.8</v>
      </c>
      <c r="F23" s="81">
        <f>E23/C23</f>
        <v>0.5520324724983822</v>
      </c>
      <c r="G23" s="81">
        <f>E23/D23</f>
        <v>0.5337276760323058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217.4</v>
      </c>
      <c r="F24" s="70" t="s">
        <v>14</v>
      </c>
      <c r="G24" s="70" t="s">
        <v>14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767.2</v>
      </c>
      <c r="E25" s="40">
        <v>1076.5</v>
      </c>
      <c r="F25" s="70" t="s">
        <v>14</v>
      </c>
      <c r="G25" s="81">
        <f>E25/D25</f>
        <v>1.4031543274244003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352.8</v>
      </c>
      <c r="E26" s="40">
        <v>648.8</v>
      </c>
      <c r="F26" s="70" t="s">
        <v>14</v>
      </c>
      <c r="G26" s="81">
        <f>E26/D26</f>
        <v>1.839002267573696</v>
      </c>
    </row>
    <row r="27" spans="1:7" ht="15.75" outlineLevel="1">
      <c r="A27" s="38" t="s">
        <v>24</v>
      </c>
      <c r="B27" s="43" t="s">
        <v>25</v>
      </c>
      <c r="C27" s="71"/>
      <c r="D27" s="71">
        <v>607.6</v>
      </c>
      <c r="E27" s="40">
        <v>462.2</v>
      </c>
      <c r="F27" s="81"/>
      <c r="G27" s="81">
        <f>E27/D27</f>
        <v>0.760697827518104</v>
      </c>
    </row>
    <row r="28" spans="1:7" s="46" customFormat="1" ht="15.75" outlineLevel="1">
      <c r="A28" s="102" t="s">
        <v>26</v>
      </c>
      <c r="B28" s="103"/>
      <c r="C28" s="48">
        <f>SUM(C17:C27)</f>
        <v>13648.299999999997</v>
      </c>
      <c r="D28" s="48">
        <f>SUM(D17:D27)</f>
        <v>15242.099999999999</v>
      </c>
      <c r="E28" s="48">
        <f>SUM(E17:E27)</f>
        <v>10258.8</v>
      </c>
      <c r="F28" s="41">
        <f>E28/C28</f>
        <v>0.7516540521530155</v>
      </c>
      <c r="G28" s="41">
        <f>E28/D28</f>
        <v>0.6730568622433917</v>
      </c>
    </row>
    <row r="29" spans="1:7" s="46" customFormat="1" ht="15.75">
      <c r="A29" s="100" t="s">
        <v>27</v>
      </c>
      <c r="B29" s="101"/>
      <c r="C29" s="48">
        <f>C16+C28</f>
        <v>214288.5</v>
      </c>
      <c r="D29" s="48">
        <f>D16+D28</f>
        <v>225637.1</v>
      </c>
      <c r="E29" s="48">
        <f>E16+E28</f>
        <v>155177.19999999995</v>
      </c>
      <c r="F29" s="41">
        <f>E29/C29</f>
        <v>0.7241508527055813</v>
      </c>
      <c r="G29" s="41">
        <f>E29/D29</f>
        <v>0.6877291012869778</v>
      </c>
    </row>
    <row r="30" spans="1:7" s="46" customFormat="1" ht="31.5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495687</v>
      </c>
      <c r="E30" s="48">
        <f>E31+E36+E37+E38</f>
        <v>376935.3</v>
      </c>
      <c r="F30" s="42">
        <f>E30/C30</f>
        <v>0.7951074148793718</v>
      </c>
      <c r="G30" s="42">
        <f>E30/D30</f>
        <v>0.7604300697819389</v>
      </c>
    </row>
    <row r="31" spans="1:7" s="46" customFormat="1" ht="75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496503.8</v>
      </c>
      <c r="E31" s="48">
        <f>E32+E33+E34+E35</f>
        <v>377758.3</v>
      </c>
      <c r="F31" s="42">
        <f>E31/C31</f>
        <v>0.7968434512825575</v>
      </c>
      <c r="G31" s="42">
        <f>E31/D31</f>
        <v>0.7608366743618075</v>
      </c>
    </row>
    <row r="32" spans="1:7" s="46" customFormat="1" ht="78" customHeight="1" outlineLevel="1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115052</v>
      </c>
      <c r="F32" s="42">
        <f>E32/C32</f>
        <v>0.7916663512900738</v>
      </c>
      <c r="G32" s="42">
        <f>E32/D32</f>
        <v>0.7916663512900738</v>
      </c>
    </row>
    <row r="33" spans="1:7" s="46" customFormat="1" ht="47.25" customHeight="1" outlineLevel="1">
      <c r="A33" s="47" t="s">
        <v>103</v>
      </c>
      <c r="B33" s="47" t="s">
        <v>33</v>
      </c>
      <c r="C33" s="48">
        <v>121045.3</v>
      </c>
      <c r="D33" s="48">
        <v>130573.2</v>
      </c>
      <c r="E33" s="48">
        <v>83205.4</v>
      </c>
      <c r="F33" s="41">
        <f>E33/C33</f>
        <v>0.6873905884821633</v>
      </c>
      <c r="G33" s="41">
        <f>E33/D33</f>
        <v>0.6372318362420466</v>
      </c>
    </row>
    <row r="34" spans="1:7" s="46" customFormat="1" ht="85.5" customHeight="1" outlineLevel="2">
      <c r="A34" s="47" t="s">
        <v>104</v>
      </c>
      <c r="B34" s="47" t="s">
        <v>34</v>
      </c>
      <c r="C34" s="48">
        <v>207694.2</v>
      </c>
      <c r="D34" s="48">
        <v>215254.3</v>
      </c>
      <c r="E34" s="48">
        <v>174933.7</v>
      </c>
      <c r="F34" s="41">
        <f>E34/C34</f>
        <v>0.8422656963940255</v>
      </c>
      <c r="G34" s="41">
        <f>E34/D34</f>
        <v>0.8126838813440662</v>
      </c>
    </row>
    <row r="35" spans="1:7" s="46" customFormat="1" ht="35.25" customHeight="1" outlineLevel="1">
      <c r="A35" s="47" t="s">
        <v>105</v>
      </c>
      <c r="B35" s="47" t="s">
        <v>56</v>
      </c>
      <c r="C35" s="48">
        <v>0</v>
      </c>
      <c r="D35" s="48">
        <v>5347.4</v>
      </c>
      <c r="E35" s="48">
        <v>4567.2</v>
      </c>
      <c r="F35" s="81"/>
      <c r="G35" s="41">
        <f>E35/D35</f>
        <v>0.8540973183229233</v>
      </c>
    </row>
    <row r="36" spans="1:7" s="46" customFormat="1" ht="63" customHeight="1" outlineLevel="1">
      <c r="A36" s="47" t="s">
        <v>117</v>
      </c>
      <c r="B36" s="49" t="s">
        <v>118</v>
      </c>
      <c r="C36" s="79"/>
      <c r="D36" s="79"/>
      <c r="E36" s="80"/>
      <c r="F36" s="81"/>
      <c r="G36" s="81"/>
    </row>
    <row r="37" spans="1:7" s="46" customFormat="1" ht="40.5" customHeight="1" outlineLevel="1">
      <c r="A37" s="47" t="s">
        <v>78</v>
      </c>
      <c r="B37" s="49" t="s">
        <v>79</v>
      </c>
      <c r="C37" s="79"/>
      <c r="D37" s="79"/>
      <c r="E37" s="80"/>
      <c r="F37" s="81"/>
      <c r="G37" s="81"/>
    </row>
    <row r="38" spans="1:7" s="46" customFormat="1" ht="51" customHeight="1" outlineLevel="1">
      <c r="A38" s="47" t="s">
        <v>106</v>
      </c>
      <c r="B38" s="49" t="s">
        <v>59</v>
      </c>
      <c r="C38" s="48"/>
      <c r="D38" s="48">
        <v>-816.8</v>
      </c>
      <c r="E38" s="69">
        <v>-823</v>
      </c>
      <c r="F38" s="81"/>
      <c r="G38" s="41">
        <f>E38/D38</f>
        <v>1.0075905974534771</v>
      </c>
    </row>
    <row r="39" spans="1:7" s="45" customFormat="1" ht="15.75" outlineLevel="1">
      <c r="A39" s="96" t="s">
        <v>35</v>
      </c>
      <c r="B39" s="97"/>
      <c r="C39" s="48">
        <f>C29+C30</f>
        <v>688356.9</v>
      </c>
      <c r="D39" s="48">
        <f>D29+D30</f>
        <v>721324.1</v>
      </c>
      <c r="E39" s="48">
        <f>E29+E30</f>
        <v>532112.5</v>
      </c>
      <c r="F39" s="41">
        <f>E39/C39</f>
        <v>0.7730183281376274</v>
      </c>
      <c r="G39" s="41">
        <f>E39/D39</f>
        <v>0.7376885092290691</v>
      </c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32">
      <selection activeCell="E40" sqref="E40"/>
    </sheetView>
  </sheetViews>
  <sheetFormatPr defaultColWidth="9.00390625" defaultRowHeight="12.75" outlineLevelRow="2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36</v>
      </c>
      <c r="B2" s="104"/>
      <c r="C2" s="104"/>
      <c r="D2" s="104"/>
      <c r="E2" s="104"/>
    </row>
    <row r="3" spans="1:5" ht="15.75">
      <c r="A3" s="105" t="s">
        <v>121</v>
      </c>
      <c r="B3" s="105"/>
      <c r="C3" s="105"/>
      <c r="D3" s="105"/>
      <c r="E3" s="105"/>
    </row>
    <row r="4" spans="1:7" s="44" customFormat="1" ht="108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120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149448.6</v>
      </c>
      <c r="E5" s="71">
        <v>109150.4</v>
      </c>
      <c r="F5" s="70">
        <f>E5/C5</f>
        <v>0.772316431352182</v>
      </c>
      <c r="G5" s="70">
        <f>E5/D5</f>
        <v>0.7303541150602949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7102</v>
      </c>
      <c r="E6" s="71">
        <v>6233.2</v>
      </c>
      <c r="F6" s="70">
        <f>E6/C6</f>
        <v>1.0060038734667527</v>
      </c>
      <c r="G6" s="70">
        <f>E6/D6</f>
        <v>0.8776682624612785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1228.3</v>
      </c>
      <c r="E7" s="71">
        <v>1192.3</v>
      </c>
      <c r="F7" s="70">
        <f>E7/C7</f>
        <v>1.1370398626740417</v>
      </c>
      <c r="G7" s="70">
        <f>E7/D7</f>
        <v>0.9706911992184319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50.9</v>
      </c>
      <c r="E8" s="40">
        <v>50.9</v>
      </c>
      <c r="F8" s="70" t="s">
        <v>14</v>
      </c>
      <c r="G8" s="70">
        <f>E8/D8</f>
        <v>1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1772.3</v>
      </c>
      <c r="E9" s="40">
        <v>963.6</v>
      </c>
      <c r="F9" s="70">
        <f>E9/C9</f>
        <v>0.604479016372875</v>
      </c>
      <c r="G9" s="70">
        <f>E9/D9</f>
        <v>0.5437002764768945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1011.8</v>
      </c>
      <c r="F10" s="70">
        <f>E10/C10</f>
        <v>0.7259812011193226</v>
      </c>
      <c r="G10" s="70">
        <f>E10/D10</f>
        <v>0.7259812011193226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107" t="s">
        <v>15</v>
      </c>
      <c r="B12" s="108"/>
      <c r="C12" s="48">
        <f>SUM(C5:C11)</f>
        <v>151569.00000000003</v>
      </c>
      <c r="D12" s="48">
        <f>SUM(D5:D11)</f>
        <v>160995.8</v>
      </c>
      <c r="E12" s="48">
        <f>SUM(E5:E11)</f>
        <v>118602.2</v>
      </c>
      <c r="F12" s="42">
        <f>E12/C12</f>
        <v>0.7824964207720574</v>
      </c>
      <c r="G12" s="42">
        <f>E12/D12</f>
        <v>0.7366788450381936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2280.1</v>
      </c>
      <c r="F13" s="70">
        <f>E13/C13</f>
        <v>0.5257684414416491</v>
      </c>
      <c r="G13" s="70">
        <f>E13/D13</f>
        <v>0.5257684414416491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330</v>
      </c>
      <c r="F14" s="70">
        <f>E14/C14</f>
        <v>0.5</v>
      </c>
      <c r="G14" s="70">
        <f>E14/D14</f>
        <v>0.5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999.7</v>
      </c>
      <c r="F15" s="70">
        <f>E15/C15</f>
        <v>1.5394210040036957</v>
      </c>
      <c r="G15" s="70">
        <f>E15/D15</f>
        <v>1.117732558139535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404.3</v>
      </c>
      <c r="F16" s="70">
        <f>E16/C16</f>
        <v>1.2634375</v>
      </c>
      <c r="G16" s="70">
        <f>E16/D16</f>
        <v>1.2634375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132.8</v>
      </c>
      <c r="F17" s="70">
        <f>E17/C17</f>
        <v>1.1814946619217082</v>
      </c>
      <c r="G17" s="70">
        <f>E17/D17</f>
        <v>1.1814946619217082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3516.4</v>
      </c>
      <c r="E19" s="71">
        <v>1876.8</v>
      </c>
      <c r="F19" s="70">
        <f>E19/C19</f>
        <v>0.5520324724983822</v>
      </c>
      <c r="G19" s="70">
        <f>E19/D19</f>
        <v>0.5337276760323058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217.4</v>
      </c>
      <c r="F20" s="70" t="s">
        <v>14</v>
      </c>
      <c r="G20" s="70" t="s">
        <v>14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592.2</v>
      </c>
      <c r="E21" s="71">
        <v>805.2</v>
      </c>
      <c r="F21" s="70" t="s">
        <v>14</v>
      </c>
      <c r="G21" s="70">
        <f>E21/D21</f>
        <v>1.3596757852077002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352.8</v>
      </c>
      <c r="E22" s="71">
        <v>648.8</v>
      </c>
      <c r="F22" s="70" t="s">
        <v>14</v>
      </c>
      <c r="G22" s="70">
        <f>E22/D22</f>
        <v>1.839002267573696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>
        <v>1.2</v>
      </c>
      <c r="F23" s="70"/>
      <c r="G23" s="70"/>
    </row>
    <row r="24" spans="1:7" s="54" customFormat="1" ht="15.75" outlineLevel="1">
      <c r="A24" s="111" t="s">
        <v>26</v>
      </c>
      <c r="B24" s="112"/>
      <c r="C24" s="48">
        <f>SUM(C13:C23)</f>
        <v>9898.699999999999</v>
      </c>
      <c r="D24" s="48">
        <f>SUM(D13:D23)</f>
        <v>10884.9</v>
      </c>
      <c r="E24" s="48">
        <f>SUM(E13:E23)</f>
        <v>7696.3</v>
      </c>
      <c r="F24" s="42">
        <f>E24/C24</f>
        <v>0.7775061371695274</v>
      </c>
      <c r="G24" s="42">
        <f>E24/D24</f>
        <v>0.7070620768220195</v>
      </c>
    </row>
    <row r="25" spans="1:7" s="32" customFormat="1" ht="24.75" customHeight="1">
      <c r="A25" s="109" t="s">
        <v>27</v>
      </c>
      <c r="B25" s="110"/>
      <c r="C25" s="48">
        <f>C12+C24</f>
        <v>161467.70000000004</v>
      </c>
      <c r="D25" s="48">
        <f>D12+D24</f>
        <v>171880.69999999998</v>
      </c>
      <c r="E25" s="48">
        <f>E12+E24</f>
        <v>126298.5</v>
      </c>
      <c r="F25" s="42">
        <f>E25/C25</f>
        <v>0.7821904938263192</v>
      </c>
      <c r="G25" s="42">
        <f>E25/D25</f>
        <v>0.7348032676152705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491629.89999999997</v>
      </c>
      <c r="E26" s="48">
        <f>E27+E32+E33</f>
        <v>370673.3</v>
      </c>
      <c r="F26" s="42">
        <f>E26/C26</f>
        <v>0.7801603579693323</v>
      </c>
      <c r="G26" s="42">
        <f>E26/D26</f>
        <v>0.753968178094945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492446.69999999995</v>
      </c>
      <c r="E27" s="48">
        <f>E28+E29+E30+E31</f>
        <v>371496.3</v>
      </c>
      <c r="F27" s="42">
        <f>E27/C27</f>
        <v>0.7818925355354228</v>
      </c>
      <c r="G27" s="42">
        <f>E27/D27</f>
        <v>0.7543888506106347</v>
      </c>
    </row>
    <row r="28" spans="1:7" s="46" customFormat="1" ht="78" customHeight="1" outlineLevel="1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115052</v>
      </c>
      <c r="F28" s="42">
        <f>E28/C28</f>
        <v>0.7916663512900738</v>
      </c>
      <c r="G28" s="42">
        <f>E28/D28</f>
        <v>0.7916663512900738</v>
      </c>
    </row>
    <row r="29" spans="1:7" s="46" customFormat="1" ht="47.25" customHeight="1" outlineLevel="1">
      <c r="A29" s="47" t="s">
        <v>103</v>
      </c>
      <c r="B29" s="47" t="s">
        <v>33</v>
      </c>
      <c r="C29" s="48">
        <v>121045.3</v>
      </c>
      <c r="D29" s="48">
        <v>122947.9</v>
      </c>
      <c r="E29" s="48">
        <v>76693.4</v>
      </c>
      <c r="F29" s="42">
        <f>E29/C29</f>
        <v>0.6335925475834253</v>
      </c>
      <c r="G29" s="42">
        <f>E29/D29</f>
        <v>0.6237877995476132</v>
      </c>
    </row>
    <row r="30" spans="1:7" s="46" customFormat="1" ht="85.5" customHeight="1" outlineLevel="2">
      <c r="A30" s="47" t="s">
        <v>104</v>
      </c>
      <c r="B30" s="47" t="s">
        <v>34</v>
      </c>
      <c r="C30" s="48">
        <v>207694.2</v>
      </c>
      <c r="D30" s="48">
        <v>215254.3</v>
      </c>
      <c r="E30" s="48">
        <v>174933.7</v>
      </c>
      <c r="F30" s="41">
        <f>E30/C30</f>
        <v>0.8422656963940255</v>
      </c>
      <c r="G30" s="41">
        <f>E30/D30</f>
        <v>0.8126838813440662</v>
      </c>
    </row>
    <row r="31" spans="1:7" s="46" customFormat="1" ht="35.25" customHeight="1" outlineLevel="1">
      <c r="A31" s="47" t="s">
        <v>105</v>
      </c>
      <c r="B31" s="47" t="s">
        <v>56</v>
      </c>
      <c r="C31" s="48">
        <v>1056.1</v>
      </c>
      <c r="D31" s="48">
        <v>8915.6</v>
      </c>
      <c r="E31" s="48">
        <v>4817.2</v>
      </c>
      <c r="F31" s="42" t="s">
        <v>14</v>
      </c>
      <c r="G31" s="41">
        <f>E31/D31</f>
        <v>0.5403113643501278</v>
      </c>
    </row>
    <row r="32" spans="1:7" s="46" customFormat="1" ht="40.5" customHeight="1" outlineLevel="1">
      <c r="A32" s="47" t="s">
        <v>78</v>
      </c>
      <c r="B32" s="49" t="s">
        <v>79</v>
      </c>
      <c r="C32" s="79"/>
      <c r="D32" s="79"/>
      <c r="E32" s="80"/>
      <c r="F32" s="81"/>
      <c r="G32" s="81"/>
    </row>
    <row r="33" spans="1:7" s="46" customFormat="1" ht="51" customHeight="1" outlineLevel="1">
      <c r="A33" s="47" t="s">
        <v>106</v>
      </c>
      <c r="B33" s="49" t="s">
        <v>59</v>
      </c>
      <c r="C33" s="48"/>
      <c r="D33" s="69">
        <v>-816.8</v>
      </c>
      <c r="E33" s="69">
        <v>-823</v>
      </c>
      <c r="F33" s="81"/>
      <c r="G33" s="41">
        <f>E33/D33</f>
        <v>1.0075905974534771</v>
      </c>
    </row>
    <row r="34" spans="1:7" s="45" customFormat="1" ht="15.75" outlineLevel="1">
      <c r="A34" s="106" t="s">
        <v>35</v>
      </c>
      <c r="B34" s="106"/>
      <c r="C34" s="48">
        <f>C25+C26</f>
        <v>636592.2000000001</v>
      </c>
      <c r="D34" s="48">
        <f>D25+D26</f>
        <v>663510.6</v>
      </c>
      <c r="E34" s="48">
        <f>E25+E26</f>
        <v>496971.8</v>
      </c>
      <c r="F34" s="41">
        <f>E34/C34</f>
        <v>0.7806752894553215</v>
      </c>
      <c r="G34" s="41">
        <f>E34/D34</f>
        <v>0.7490035577427098</v>
      </c>
    </row>
  </sheetData>
  <sheetProtection/>
  <mergeCells count="7">
    <mergeCell ref="A1:E1"/>
    <mergeCell ref="A2:E2"/>
    <mergeCell ref="A3:E3"/>
    <mergeCell ref="A34:B34"/>
    <mergeCell ref="A12:B12"/>
    <mergeCell ref="A25:B25"/>
    <mergeCell ref="A24:B24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">
      <selection activeCell="C105" sqref="C105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30" t="s">
        <v>37</v>
      </c>
      <c r="B1" s="130"/>
      <c r="C1" s="130"/>
      <c r="D1" s="130"/>
      <c r="E1" s="130"/>
      <c r="F1" s="130"/>
      <c r="G1" s="33"/>
    </row>
    <row r="2" spans="1:7" ht="18.75" customHeight="1">
      <c r="A2" s="131" t="s">
        <v>119</v>
      </c>
      <c r="B2" s="131"/>
      <c r="C2" s="131"/>
      <c r="D2" s="131"/>
      <c r="E2" s="131"/>
      <c r="F2" s="131"/>
      <c r="G2" s="34"/>
    </row>
    <row r="3" spans="1:11" ht="13.5" customHeight="1">
      <c r="A3" s="126" t="s">
        <v>2</v>
      </c>
      <c r="B3" s="126" t="s">
        <v>3</v>
      </c>
      <c r="C3" s="128" t="s">
        <v>112</v>
      </c>
      <c r="D3" s="121" t="s">
        <v>113</v>
      </c>
      <c r="E3" s="123" t="s">
        <v>120</v>
      </c>
      <c r="F3" s="72" t="s">
        <v>72</v>
      </c>
      <c r="G3" s="56" t="s">
        <v>38</v>
      </c>
      <c r="H3" s="56" t="s">
        <v>38</v>
      </c>
      <c r="I3" s="56" t="s">
        <v>38</v>
      </c>
      <c r="J3" s="121" t="s">
        <v>108</v>
      </c>
      <c r="K3" s="121" t="s">
        <v>62</v>
      </c>
    </row>
    <row r="4" spans="1:11" ht="51" customHeight="1">
      <c r="A4" s="127"/>
      <c r="B4" s="127"/>
      <c r="C4" s="129"/>
      <c r="D4" s="125"/>
      <c r="E4" s="124"/>
      <c r="F4" s="84" t="s">
        <v>73</v>
      </c>
      <c r="G4" s="58" t="s">
        <v>65</v>
      </c>
      <c r="H4" s="59" t="s">
        <v>39</v>
      </c>
      <c r="I4" s="59" t="s">
        <v>40</v>
      </c>
      <c r="J4" s="122"/>
      <c r="K4" s="122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15922.099999999999</v>
      </c>
      <c r="E5" s="4">
        <f>E6+E7+E8+E9+E10+E11+E12+E13+E14</f>
        <v>12120.300000000001</v>
      </c>
      <c r="F5" s="4">
        <f>F6+F7+F8+F9+F10+F11+F12+F13+F14</f>
        <v>0</v>
      </c>
      <c r="G5" s="5">
        <f>E5/C5</f>
        <v>0.7734864100780489</v>
      </c>
      <c r="H5" s="16" t="e">
        <f>E5/#REF!</f>
        <v>#REF!</v>
      </c>
      <c r="I5" s="16" t="e">
        <f>E5/#REF!</f>
        <v>#REF!</v>
      </c>
      <c r="J5" s="16">
        <f>E5/C5</f>
        <v>0.7734864100780489</v>
      </c>
      <c r="K5" s="15">
        <f>E5/D5</f>
        <v>0.7612249640436879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387</v>
      </c>
      <c r="F6" s="62"/>
      <c r="G6" s="63"/>
      <c r="H6" s="64"/>
      <c r="I6" s="64"/>
      <c r="J6" s="64">
        <f>E6/C6</f>
        <v>0.7497094149554435</v>
      </c>
      <c r="K6" s="64">
        <f>E6/D6</f>
        <v>0.7497094149554435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116.8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375.3</v>
      </c>
      <c r="E8" s="93">
        <v>341.8</v>
      </c>
      <c r="F8" s="61"/>
      <c r="G8" s="63"/>
      <c r="H8" s="64"/>
      <c r="I8" s="64"/>
      <c r="J8" s="64">
        <f>E8/C8</f>
        <v>0.9318429661941112</v>
      </c>
      <c r="K8" s="64">
        <f>E8/D8</f>
        <v>0.9107380762057021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305</v>
      </c>
      <c r="F9" s="62"/>
      <c r="G9" s="63"/>
      <c r="H9" s="64"/>
      <c r="I9" s="64"/>
      <c r="J9" s="64">
        <f>E9/C9</f>
        <v>0.8874018038987489</v>
      </c>
      <c r="K9" s="64">
        <f>E9/D9</f>
        <v>0.8874018038987489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32.2</v>
      </c>
      <c r="F10" s="62"/>
      <c r="G10" s="63"/>
      <c r="H10" s="64"/>
      <c r="I10" s="64"/>
      <c r="J10" s="64">
        <f>E10/C10</f>
        <v>0.802992518703242</v>
      </c>
      <c r="K10" s="64">
        <f>E10/D10</f>
        <v>0.802992518703242</v>
      </c>
    </row>
    <row r="11" spans="1:11" ht="12.75">
      <c r="A11" s="60" t="s">
        <v>46</v>
      </c>
      <c r="B11" s="57"/>
      <c r="C11" s="65">
        <v>1336.6</v>
      </c>
      <c r="D11" s="65">
        <v>1580.5</v>
      </c>
      <c r="E11" s="93">
        <v>1219.5</v>
      </c>
      <c r="F11" s="62"/>
      <c r="G11" s="63"/>
      <c r="H11" s="64"/>
      <c r="I11" s="64"/>
      <c r="J11" s="64">
        <f>E11/C11</f>
        <v>0.9123896453688464</v>
      </c>
      <c r="K11" s="64">
        <f>E11/D11</f>
        <v>0.7715912685858906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101</v>
      </c>
      <c r="F12" s="62"/>
      <c r="G12" s="63"/>
      <c r="H12" s="64"/>
      <c r="I12" s="64"/>
      <c r="J12" s="64">
        <f>E12/C12</f>
        <v>0.6230721776681061</v>
      </c>
      <c r="K12" s="64">
        <f>E12/D12</f>
        <v>0.6230721776681061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140.8</v>
      </c>
      <c r="F13" s="62"/>
      <c r="G13" s="63"/>
      <c r="H13" s="64"/>
      <c r="I13" s="64"/>
      <c r="J13" s="64">
        <f>E13/C13</f>
        <v>0.8627450980392158</v>
      </c>
      <c r="K13" s="64">
        <f>E13/D13</f>
        <v>0.8627450980392158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9476.2</v>
      </c>
      <c r="F14" s="62"/>
      <c r="G14" s="63"/>
      <c r="H14" s="64"/>
      <c r="I14" s="64"/>
      <c r="J14" s="64">
        <f>E14/C14</f>
        <v>0.7545766544834891</v>
      </c>
      <c r="K14" s="64">
        <f>E14/D14</f>
        <v>0.7545766544834891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9227.599999999999</v>
      </c>
      <c r="F15" s="12">
        <f>F16+F17+F18+F19+F20+F21+F22+F23+F24</f>
        <v>0</v>
      </c>
      <c r="G15" s="30">
        <f>E15/C15</f>
        <v>0.784626503975171</v>
      </c>
      <c r="H15" s="30"/>
      <c r="I15" s="30"/>
      <c r="J15" s="15">
        <f>E15/C15</f>
        <v>0.784626503975171</v>
      </c>
      <c r="K15" s="15">
        <f>E15/D15</f>
        <v>0.784626503975171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978.6</v>
      </c>
      <c r="F16" s="62"/>
      <c r="G16" s="63"/>
      <c r="H16" s="5"/>
      <c r="I16" s="63"/>
      <c r="J16" s="64">
        <f>E16/C16</f>
        <v>0.7846375881975626</v>
      </c>
      <c r="K16" s="64">
        <f>E16/D16</f>
        <v>0.7846375881975626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552</v>
      </c>
      <c r="F17" s="62"/>
      <c r="G17" s="63"/>
      <c r="H17" s="5"/>
      <c r="I17" s="63"/>
      <c r="J17" s="64">
        <f>E17/C17</f>
        <v>0.7846481876332623</v>
      </c>
      <c r="K17" s="64">
        <f>E17/D17</f>
        <v>0.7846481876332623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850.3</v>
      </c>
      <c r="F18" s="62"/>
      <c r="G18" s="63"/>
      <c r="H18" s="5"/>
      <c r="I18" s="63"/>
      <c r="J18" s="64">
        <f>E18/C18</f>
        <v>0.7846267417181876</v>
      </c>
      <c r="K18" s="64">
        <f>E18/D18</f>
        <v>0.7846267417181876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985.9</v>
      </c>
      <c r="F19" s="62"/>
      <c r="G19" s="63"/>
      <c r="H19" s="5"/>
      <c r="I19" s="63"/>
      <c r="J19" s="64">
        <f>E19/C19</f>
        <v>0.7846398726621567</v>
      </c>
      <c r="K19" s="64">
        <f>E19/D19</f>
        <v>0.7846398726621567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699.3</v>
      </c>
      <c r="F20" s="62"/>
      <c r="G20" s="63"/>
      <c r="H20" s="5"/>
      <c r="I20" s="63"/>
      <c r="J20" s="64">
        <f>E20/C20</f>
        <v>0.7845843150454392</v>
      </c>
      <c r="K20" s="64">
        <f>E20/D20</f>
        <v>0.7845843150454392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1069.1</v>
      </c>
      <c r="F21" s="62"/>
      <c r="G21" s="63"/>
      <c r="H21" s="5"/>
      <c r="I21" s="63"/>
      <c r="J21" s="64">
        <f>E21/C21</f>
        <v>0.7846605504587155</v>
      </c>
      <c r="K21" s="64">
        <f>E21/D21</f>
        <v>0.7846605504587155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914.4</v>
      </c>
      <c r="F22" s="62"/>
      <c r="G22" s="63"/>
      <c r="H22" s="5"/>
      <c r="I22" s="63"/>
      <c r="J22" s="64">
        <f>E22/C22</f>
        <v>0.7845559845559845</v>
      </c>
      <c r="K22" s="64">
        <f>E22/D22</f>
        <v>0.7845559845559845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1220.7</v>
      </c>
      <c r="F23" s="62"/>
      <c r="G23" s="63"/>
      <c r="H23" s="30"/>
      <c r="I23" s="63"/>
      <c r="J23" s="64">
        <f>E23/C23</f>
        <v>0.7846124180485924</v>
      </c>
      <c r="K23" s="64">
        <f>E23/D23</f>
        <v>0.7846124180485924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1957.3</v>
      </c>
      <c r="F24" s="62"/>
      <c r="G24" s="63"/>
      <c r="H24" s="5"/>
      <c r="I24" s="63"/>
      <c r="J24" s="64">
        <f>E24/C24</f>
        <v>0.7846462216877129</v>
      </c>
      <c r="K24" s="64">
        <f>E24/D24</f>
        <v>0.7846462216877129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20.1</v>
      </c>
      <c r="E25" s="4">
        <f>E26+E27+E28+E29+E30+E31+E32+E33+E34</f>
        <v>50.9</v>
      </c>
      <c r="F25" s="4">
        <f>F26+F27+F28+F29+F30+F31+F32+F33+F34</f>
        <v>0</v>
      </c>
      <c r="G25" s="30">
        <f>E25/C25</f>
        <v>6.3625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14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12.6</v>
      </c>
      <c r="E31" s="89">
        <v>12.6</v>
      </c>
      <c r="F31" s="62"/>
      <c r="G31" s="63"/>
      <c r="H31" s="64"/>
      <c r="I31" s="64"/>
      <c r="J31" s="64" t="s">
        <v>14</v>
      </c>
      <c r="K31" s="64">
        <f>E31/D31</f>
        <v>1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15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793.8</v>
      </c>
      <c r="F35" s="4">
        <f>F36+F37+F38+F39+F40+F41+F42+F43+F44</f>
        <v>0</v>
      </c>
      <c r="G35" s="30">
        <f>E35/C35</f>
        <v>0.13157851116378522</v>
      </c>
      <c r="H35" s="16"/>
      <c r="I35" s="16"/>
      <c r="J35" s="15">
        <f>E35/C35</f>
        <v>0.13157851116378522</v>
      </c>
      <c r="K35" s="15">
        <f>E35/D35</f>
        <v>0.13157851116378522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235.9</v>
      </c>
      <c r="F36" s="65"/>
      <c r="G36" s="63"/>
      <c r="H36" s="64"/>
      <c r="I36" s="64"/>
      <c r="J36" s="64">
        <f>E36/C36</f>
        <v>0.5224806201550388</v>
      </c>
      <c r="K36" s="64">
        <f>E36/D36</f>
        <v>0.5224806201550388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90.2</v>
      </c>
      <c r="F37" s="65"/>
      <c r="G37" s="63"/>
      <c r="H37" s="64"/>
      <c r="I37" s="64"/>
      <c r="J37" s="64">
        <f>E37/C37</f>
        <v>0.15257104194857915</v>
      </c>
      <c r="K37" s="64">
        <f>E37/D37</f>
        <v>0.15257104194857915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22.1</v>
      </c>
      <c r="F38" s="65"/>
      <c r="G38" s="63"/>
      <c r="H38" s="64"/>
      <c r="I38" s="64"/>
      <c r="J38" s="64">
        <f>E38/C38</f>
        <v>0.023124411426179763</v>
      </c>
      <c r="K38" s="64">
        <f>E38/D38</f>
        <v>0.023124411426179763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-97.5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-2.8</v>
      </c>
      <c r="F40" s="65"/>
      <c r="G40" s="63"/>
      <c r="H40" s="64"/>
      <c r="I40" s="64"/>
      <c r="J40" s="64">
        <v>0</v>
      </c>
      <c r="K40" s="64">
        <v>0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242.1</v>
      </c>
      <c r="F41" s="65"/>
      <c r="G41" s="63"/>
      <c r="H41" s="64"/>
      <c r="I41" s="64"/>
      <c r="J41" s="64">
        <f>E41/C41</f>
        <v>1.0288992775180619</v>
      </c>
      <c r="K41" s="64">
        <f>E41/D41</f>
        <v>1.0288992775180619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0.5</v>
      </c>
      <c r="F42" s="65"/>
      <c r="G42" s="63"/>
      <c r="H42" s="64"/>
      <c r="I42" s="64"/>
      <c r="J42" s="64">
        <f>E42/C42</f>
        <v>0.0025786487880350697</v>
      </c>
      <c r="K42" s="64">
        <f>E42/D42</f>
        <v>0.0025786487880350697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103.8</v>
      </c>
      <c r="F43" s="65"/>
      <c r="G43" s="63"/>
      <c r="H43" s="64"/>
      <c r="I43" s="64"/>
      <c r="J43" s="64">
        <f>E43/C43</f>
        <v>0.6766623207301173</v>
      </c>
      <c r="K43" s="64">
        <f>E43/D43</f>
        <v>0.6766623207301173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199.5</v>
      </c>
      <c r="F44" s="65"/>
      <c r="G44" s="63"/>
      <c r="H44" s="64"/>
      <c r="I44" s="64"/>
      <c r="J44" s="64">
        <f>E44/C44</f>
        <v>0.07105206923570054</v>
      </c>
      <c r="K44" s="64">
        <f>E44/D44</f>
        <v>0.07105206923570054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5191.1</v>
      </c>
      <c r="E45" s="4">
        <f>E46+E47+E48+E49+E50+E51+E52+E53+E54</f>
        <v>2816.3</v>
      </c>
      <c r="F45" s="4">
        <f>F46+F47+F48+F49+F50+F51+F52+F53+F54</f>
        <v>0</v>
      </c>
      <c r="G45" s="5">
        <f>E45/C45</f>
        <v>0.5492433107106639</v>
      </c>
      <c r="H45" s="16" t="e">
        <f>E45/#REF!</f>
        <v>#REF!</v>
      </c>
      <c r="I45" s="16" t="e">
        <f>E45/#REF!</f>
        <v>#REF!</v>
      </c>
      <c r="J45" s="15">
        <f>E45/C45</f>
        <v>0.5492433107106639</v>
      </c>
      <c r="K45" s="15">
        <f>E45/D45</f>
        <v>0.5425247057463736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230.6</v>
      </c>
      <c r="F46" s="65"/>
      <c r="G46" s="63"/>
      <c r="H46" s="64"/>
      <c r="I46" s="64"/>
      <c r="J46" s="64" t="s">
        <v>14</v>
      </c>
      <c r="K46" s="64" t="s">
        <v>14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31.6</v>
      </c>
      <c r="F47" s="65"/>
      <c r="G47" s="63"/>
      <c r="H47" s="64"/>
      <c r="I47" s="64"/>
      <c r="J47" s="64" t="s">
        <v>14</v>
      </c>
      <c r="K47" s="64" t="s">
        <v>14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259.6</v>
      </c>
      <c r="F48" s="65"/>
      <c r="G48" s="63"/>
      <c r="H48" s="64"/>
      <c r="I48" s="64"/>
      <c r="J48" s="64">
        <f>E48/C48</f>
        <v>1.3677555321390937</v>
      </c>
      <c r="K48" s="64">
        <f>E48/D48</f>
        <v>1.0248716936439006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-370.5</v>
      </c>
      <c r="F49" s="65"/>
      <c r="G49" s="63"/>
      <c r="H49" s="64"/>
      <c r="I49" s="64"/>
      <c r="J49" s="64">
        <v>0</v>
      </c>
      <c r="K49" s="64">
        <v>0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79.3</v>
      </c>
      <c r="F50" s="65"/>
      <c r="G50" s="63"/>
      <c r="H50" s="64"/>
      <c r="I50" s="64"/>
      <c r="J50" s="64">
        <v>0</v>
      </c>
      <c r="K50" s="64">
        <v>0</v>
      </c>
      <c r="L50" s="8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68.7</v>
      </c>
      <c r="F51" s="65"/>
      <c r="G51" s="63"/>
      <c r="H51" s="64"/>
      <c r="I51" s="64"/>
      <c r="J51" s="64">
        <v>0</v>
      </c>
      <c r="K51" s="64">
        <v>0</v>
      </c>
      <c r="L51" s="8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>
        <v>0</v>
      </c>
      <c r="K52" s="64">
        <v>0</v>
      </c>
      <c r="L52" s="86"/>
    </row>
    <row r="53" spans="1:11" s="9" customFormat="1" ht="12.75">
      <c r="A53" s="60" t="s">
        <v>48</v>
      </c>
      <c r="B53" s="57"/>
      <c r="C53" s="65">
        <v>78.3</v>
      </c>
      <c r="D53" s="65">
        <v>78.3</v>
      </c>
      <c r="E53" s="6">
        <v>198</v>
      </c>
      <c r="F53" s="65"/>
      <c r="G53" s="63"/>
      <c r="H53" s="64"/>
      <c r="I53" s="64"/>
      <c r="J53" s="64">
        <v>0</v>
      </c>
      <c r="K53" s="64">
        <v>0</v>
      </c>
    </row>
    <row r="54" spans="1:11" ht="12.75">
      <c r="A54" s="60" t="s">
        <v>49</v>
      </c>
      <c r="C54" s="6">
        <v>4224</v>
      </c>
      <c r="D54" s="6">
        <v>4224</v>
      </c>
      <c r="E54" s="6">
        <v>2318.9</v>
      </c>
      <c r="F54" s="65"/>
      <c r="G54" s="63"/>
      <c r="H54" s="64"/>
      <c r="I54" s="64"/>
      <c r="J54" s="64">
        <f>E54/C54</f>
        <v>0.5489820075757575</v>
      </c>
      <c r="K54" s="64">
        <v>0</v>
      </c>
    </row>
    <row r="55" spans="1:12" s="8" customFormat="1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1307.2999999999997</v>
      </c>
      <c r="F55" s="4">
        <f>F56+F57+F58+F59+F60+F61+F62+F63+F64</f>
        <v>0</v>
      </c>
      <c r="G55" s="5">
        <f>E55/C55</f>
        <v>0.12483170207686796</v>
      </c>
      <c r="H55" s="16" t="e">
        <f>E55/#REF!</f>
        <v>#REF!</v>
      </c>
      <c r="I55" s="16" t="e">
        <f>E55/#REF!</f>
        <v>#REF!</v>
      </c>
      <c r="J55" s="15">
        <f>E55/C55</f>
        <v>0.12483170207686796</v>
      </c>
      <c r="K55" s="15">
        <f>E55/D55</f>
        <v>0.12483170207686796</v>
      </c>
      <c r="L55" s="95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213.1</v>
      </c>
      <c r="F56" s="65"/>
      <c r="G56" s="63"/>
      <c r="H56" s="64"/>
      <c r="I56" s="64"/>
      <c r="J56" s="64">
        <f>E56/C56</f>
        <v>0.1537074437391806</v>
      </c>
      <c r="K56" s="64">
        <f>E56/D56</f>
        <v>0.1537074437391806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60.9</v>
      </c>
      <c r="F57" s="65"/>
      <c r="G57" s="63"/>
      <c r="H57" s="64"/>
      <c r="I57" s="64"/>
      <c r="J57" s="64">
        <f>E57/C57</f>
        <v>0.09097699432327458</v>
      </c>
      <c r="K57" s="64">
        <f>E57/D57</f>
        <v>0.09097699432327458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144.4</v>
      </c>
      <c r="F58" s="65"/>
      <c r="G58" s="63"/>
      <c r="H58" s="64"/>
      <c r="I58" s="64"/>
      <c r="J58" s="64">
        <f>E58/C58</f>
        <v>0.14960629921259844</v>
      </c>
      <c r="K58" s="64">
        <f>E58/D58</f>
        <v>0.14960629921259844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172.7</v>
      </c>
      <c r="F59" s="65"/>
      <c r="G59" s="63"/>
      <c r="H59" s="64"/>
      <c r="I59" s="64"/>
      <c r="J59" s="64">
        <f>E59/C59</f>
        <v>0.1344596698847711</v>
      </c>
      <c r="K59" s="64">
        <f>E59/D59</f>
        <v>0.1344596698847711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64.5</v>
      </c>
      <c r="F60" s="65"/>
      <c r="G60" s="63"/>
      <c r="H60" s="64"/>
      <c r="I60" s="64"/>
      <c r="J60" s="64">
        <f>E60/C60</f>
        <v>0.1237054085155351</v>
      </c>
      <c r="K60" s="64">
        <f>E60/D60</f>
        <v>0.1237054085155351</v>
      </c>
      <c r="L60" s="85"/>
    </row>
    <row r="61" spans="1:12" ht="12.75">
      <c r="A61" s="60" t="s">
        <v>46</v>
      </c>
      <c r="B61" s="57"/>
      <c r="C61" s="6">
        <v>1133.3</v>
      </c>
      <c r="D61" s="6">
        <v>1133.3</v>
      </c>
      <c r="E61" s="6">
        <v>167.8</v>
      </c>
      <c r="F61" s="65"/>
      <c r="G61" s="63"/>
      <c r="H61" s="64"/>
      <c r="I61" s="64"/>
      <c r="J61" s="64">
        <f>E61/C61</f>
        <v>0.1480631783287744</v>
      </c>
      <c r="K61" s="64">
        <f>E61/D61</f>
        <v>0.1480631783287744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78.6</v>
      </c>
      <c r="F62" s="65"/>
      <c r="G62" s="63"/>
      <c r="H62" s="64"/>
      <c r="I62" s="64"/>
      <c r="J62" s="64">
        <f>E62/C62</f>
        <v>0.15011459129106186</v>
      </c>
      <c r="K62" s="64">
        <f>E62/D62</f>
        <v>0.15011459129106186</v>
      </c>
      <c r="L62" s="86"/>
    </row>
    <row r="63" spans="1:11" s="9" customFormat="1" ht="12.75">
      <c r="A63" s="60" t="s">
        <v>48</v>
      </c>
      <c r="B63" s="57"/>
      <c r="C63" s="65">
        <v>836.5</v>
      </c>
      <c r="D63" s="65">
        <v>836.5</v>
      </c>
      <c r="E63" s="6">
        <v>116.9</v>
      </c>
      <c r="F63" s="65"/>
      <c r="G63" s="63"/>
      <c r="H63" s="64"/>
      <c r="I63" s="64"/>
      <c r="J63" s="64">
        <f>E63/C63</f>
        <v>0.1397489539748954</v>
      </c>
      <c r="K63" s="64">
        <f>E63/D63</f>
        <v>0.1397489539748954</v>
      </c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288.4</v>
      </c>
      <c r="F64" s="65"/>
      <c r="G64" s="63"/>
      <c r="H64" s="64"/>
      <c r="I64" s="64"/>
      <c r="J64" s="64">
        <f>E64/C64</f>
        <v>0.09148875424293372</v>
      </c>
      <c r="K64" s="64">
        <f>E64/D64</f>
        <v>0.09148875424293372</v>
      </c>
    </row>
    <row r="65" spans="1:11" ht="12.75">
      <c r="A65" s="117" t="s">
        <v>15</v>
      </c>
      <c r="B65" s="118"/>
      <c r="C65" s="13">
        <f>C5+C15+C25+C35+C45+C55</f>
        <v>49071.2</v>
      </c>
      <c r="D65" s="13">
        <f>D5+D15+D25+D35+D45+D55</f>
        <v>49399.2</v>
      </c>
      <c r="E65" s="13">
        <f>E5+E15+E25+E35+E45+E55</f>
        <v>26316.2</v>
      </c>
      <c r="F65" s="13">
        <f>F5+F15+F25+F35+F45+F55</f>
        <v>0</v>
      </c>
      <c r="G65" s="14">
        <f>E65/C65</f>
        <v>0.5362860496584555</v>
      </c>
      <c r="H65" s="14" t="e">
        <f>E65/#REF!</f>
        <v>#REF!</v>
      </c>
      <c r="I65" s="14" t="e">
        <f>E65/#REF!</f>
        <v>#REF!</v>
      </c>
      <c r="J65" s="26">
        <f>E65/C65</f>
        <v>0.5362860496584555</v>
      </c>
      <c r="K65" s="26">
        <f>E65/D65</f>
        <v>0.5327252263194546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1596.9</v>
      </c>
      <c r="F66" s="4">
        <f>F67</f>
        <v>0</v>
      </c>
      <c r="G66" s="5">
        <f>E66/C66</f>
        <v>0.4663026338842493</v>
      </c>
      <c r="H66" s="5" t="e">
        <f>E66/#REF!</f>
        <v>#REF!</v>
      </c>
      <c r="I66" s="5" t="e">
        <f>E66/#REF!</f>
        <v>#REF!</v>
      </c>
      <c r="J66" s="15">
        <f>E66/C66</f>
        <v>0.4663026338842493</v>
      </c>
      <c r="K66" s="15">
        <f>E66/D66</f>
        <v>0.4663026338842493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1596.9</v>
      </c>
      <c r="F67" s="62"/>
      <c r="G67" s="63"/>
      <c r="H67" s="63"/>
      <c r="I67" s="63"/>
      <c r="J67" s="64">
        <f>E67/C67</f>
        <v>0.4663026338842493</v>
      </c>
      <c r="K67" s="64">
        <f>E67/D67</f>
        <v>0.4663026338842493</v>
      </c>
    </row>
    <row r="68" spans="1:11" s="9" customFormat="1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</row>
    <row r="69" spans="1:11" ht="12.75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271.4</v>
      </c>
      <c r="F70" s="4">
        <f>F71</f>
        <v>0</v>
      </c>
      <c r="G70" s="5">
        <f>E70/C70</f>
        <v>1.5508571428571427</v>
      </c>
      <c r="H70" s="16" t="s">
        <v>14</v>
      </c>
      <c r="I70" s="16" t="s">
        <v>14</v>
      </c>
      <c r="J70" s="15">
        <f>E70/C70</f>
        <v>1.5508571428571427</v>
      </c>
      <c r="K70" s="15">
        <f>E70/D70</f>
        <v>1.5508571428571427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271.4</v>
      </c>
      <c r="F71" s="62"/>
      <c r="G71" s="63"/>
      <c r="H71" s="64"/>
      <c r="I71" s="64"/>
      <c r="J71" s="64">
        <f>E71/C71</f>
        <v>1.5508571428571427</v>
      </c>
      <c r="K71" s="64">
        <f>E71/D71</f>
        <v>1.5508571428571427</v>
      </c>
    </row>
    <row r="72" spans="1:11" ht="26.25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233.3</v>
      </c>
      <c r="F72" s="78"/>
      <c r="G72" s="30"/>
      <c r="H72" s="15"/>
      <c r="I72" s="15"/>
      <c r="J72" s="15">
        <f>E72/C72</f>
        <v>1.5553333333333335</v>
      </c>
      <c r="K72" s="15">
        <f>E72/D72</f>
        <v>1.5553333333333335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233.3</v>
      </c>
      <c r="F73" s="62"/>
      <c r="G73" s="63"/>
      <c r="H73" s="64"/>
      <c r="I73" s="64"/>
      <c r="J73" s="64">
        <f>E73/C73</f>
        <v>1.5553333333333335</v>
      </c>
      <c r="K73" s="64">
        <f>E73/D73</f>
        <v>1.5553333333333335</v>
      </c>
    </row>
    <row r="74" spans="1:11" ht="12" customHeight="1">
      <c r="A74" s="7" t="s">
        <v>109</v>
      </c>
      <c r="B74" s="77" t="s">
        <v>114</v>
      </c>
      <c r="C74" s="12">
        <f>C75+C76+C77+C78+C79+C80+C81+C82+C83</f>
        <v>0</v>
      </c>
      <c r="D74" s="12">
        <f aca="true" t="shared" si="0" ref="D74:I74">D75+D76+D77+D78+D79+D80+D81+D82+D83</f>
        <v>607.6</v>
      </c>
      <c r="E74" s="12">
        <f t="shared" si="0"/>
        <v>460.90000000000003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64"/>
      <c r="K74" s="15">
        <f>E74/D74</f>
        <v>0.7585582620144833</v>
      </c>
    </row>
    <row r="75" spans="1:11" ht="12" customHeight="1">
      <c r="A75" s="60" t="s">
        <v>41</v>
      </c>
      <c r="B75" s="77"/>
      <c r="C75" s="6"/>
      <c r="D75" s="6">
        <v>16.3</v>
      </c>
      <c r="E75" s="65">
        <v>16.3</v>
      </c>
      <c r="F75" s="62"/>
      <c r="G75" s="63"/>
      <c r="H75" s="64"/>
      <c r="I75" s="64"/>
      <c r="J75" s="64"/>
      <c r="K75" s="64">
        <f>E75/D75</f>
        <v>1</v>
      </c>
    </row>
    <row r="76" spans="1:11" ht="12" customHeight="1">
      <c r="A76" s="60" t="s">
        <v>42</v>
      </c>
      <c r="B76" s="77"/>
      <c r="C76" s="6"/>
      <c r="D76" s="6">
        <v>4.2</v>
      </c>
      <c r="E76" s="65"/>
      <c r="F76" s="62"/>
      <c r="G76" s="63"/>
      <c r="H76" s="64"/>
      <c r="I76" s="64"/>
      <c r="J76" s="64"/>
      <c r="K76" s="64">
        <f>E76/D76</f>
        <v>0</v>
      </c>
    </row>
    <row r="77" spans="1:11" ht="12" customHeight="1">
      <c r="A77" s="60" t="s">
        <v>43</v>
      </c>
      <c r="B77" s="77"/>
      <c r="C77" s="6"/>
      <c r="D77" s="6">
        <v>12</v>
      </c>
      <c r="E77" s="65"/>
      <c r="F77" s="62"/>
      <c r="G77" s="63"/>
      <c r="H77" s="64"/>
      <c r="I77" s="64"/>
      <c r="J77" s="64"/>
      <c r="K77" s="64">
        <f>E77/D77</f>
        <v>0</v>
      </c>
    </row>
    <row r="78" spans="1:11" ht="12" customHeight="1">
      <c r="A78" s="60" t="s">
        <v>44</v>
      </c>
      <c r="B78" s="77"/>
      <c r="C78" s="6"/>
      <c r="D78" s="6">
        <v>178.6</v>
      </c>
      <c r="E78" s="65">
        <v>134.8</v>
      </c>
      <c r="F78" s="62"/>
      <c r="G78" s="63"/>
      <c r="H78" s="64"/>
      <c r="I78" s="64"/>
      <c r="J78" s="64"/>
      <c r="K78" s="64">
        <f>E78/D78</f>
        <v>0.7547592385218366</v>
      </c>
    </row>
    <row r="79" spans="1:11" ht="12" customHeight="1">
      <c r="A79" s="60" t="s">
        <v>45</v>
      </c>
      <c r="B79" s="77"/>
      <c r="C79" s="6"/>
      <c r="D79" s="6">
        <v>35.1</v>
      </c>
      <c r="E79" s="65">
        <v>35.1</v>
      </c>
      <c r="F79" s="62"/>
      <c r="G79" s="63"/>
      <c r="H79" s="64"/>
      <c r="I79" s="64"/>
      <c r="J79" s="64"/>
      <c r="K79" s="64">
        <f>E79/D79</f>
        <v>1</v>
      </c>
    </row>
    <row r="80" spans="1:11" ht="12" customHeight="1">
      <c r="A80" s="60" t="s">
        <v>46</v>
      </c>
      <c r="B80" s="77"/>
      <c r="C80" s="6"/>
      <c r="D80" s="6">
        <v>22</v>
      </c>
      <c r="E80" s="65">
        <v>22</v>
      </c>
      <c r="F80" s="62"/>
      <c r="G80" s="63"/>
      <c r="H80" s="64"/>
      <c r="I80" s="64"/>
      <c r="J80" s="64"/>
      <c r="K80" s="64">
        <f>E80/D80</f>
        <v>1</v>
      </c>
    </row>
    <row r="81" spans="1:11" ht="12" customHeight="1">
      <c r="A81" s="60" t="s">
        <v>47</v>
      </c>
      <c r="B81" s="77"/>
      <c r="C81" s="6"/>
      <c r="D81" s="6">
        <v>150.4</v>
      </c>
      <c r="E81" s="65">
        <v>112.8</v>
      </c>
      <c r="F81" s="62"/>
      <c r="G81" s="63"/>
      <c r="H81" s="64"/>
      <c r="I81" s="64"/>
      <c r="J81" s="64"/>
      <c r="K81" s="64">
        <f>E81/D81</f>
        <v>0.75</v>
      </c>
    </row>
    <row r="82" spans="1:11" ht="12" customHeight="1">
      <c r="A82" s="60" t="s">
        <v>48</v>
      </c>
      <c r="B82" s="77"/>
      <c r="C82" s="6"/>
      <c r="D82" s="6">
        <v>12.1</v>
      </c>
      <c r="E82" s="65">
        <v>12.1</v>
      </c>
      <c r="F82" s="62"/>
      <c r="G82" s="63"/>
      <c r="H82" s="64"/>
      <c r="I82" s="64"/>
      <c r="J82" s="64"/>
      <c r="K82" s="64">
        <f>E82/D82</f>
        <v>1</v>
      </c>
    </row>
    <row r="83" spans="1:11" ht="12" customHeight="1">
      <c r="A83" s="60" t="s">
        <v>49</v>
      </c>
      <c r="B83" s="77"/>
      <c r="C83" s="6"/>
      <c r="D83" s="6">
        <v>176.9</v>
      </c>
      <c r="E83" s="65">
        <v>127.8</v>
      </c>
      <c r="F83" s="78"/>
      <c r="G83" s="30"/>
      <c r="H83" s="15"/>
      <c r="I83" s="15"/>
      <c r="J83" s="64"/>
      <c r="K83" s="64">
        <f>E83/D83</f>
        <v>0.7224420576596947</v>
      </c>
    </row>
    <row r="84" spans="1:11" ht="12.75">
      <c r="A84" s="117" t="s">
        <v>26</v>
      </c>
      <c r="B84" s="118"/>
      <c r="C84" s="13">
        <f>C66+C70+C72+C74</f>
        <v>3749.6</v>
      </c>
      <c r="D84" s="13">
        <f aca="true" t="shared" si="1" ref="D84:I84">D66+D70+D72+D74</f>
        <v>4357.2</v>
      </c>
      <c r="E84" s="13">
        <f t="shared" si="1"/>
        <v>2562.5000000000005</v>
      </c>
      <c r="F84" s="13">
        <f t="shared" si="1"/>
        <v>0</v>
      </c>
      <c r="G84" s="13">
        <f t="shared" si="1"/>
        <v>2.017159776741392</v>
      </c>
      <c r="H84" s="13" t="e">
        <f t="shared" si="1"/>
        <v>#REF!</v>
      </c>
      <c r="I84" s="13" t="e">
        <f t="shared" si="1"/>
        <v>#REF!</v>
      </c>
      <c r="J84" s="26">
        <f>E84/C84</f>
        <v>0.6834062299978666</v>
      </c>
      <c r="K84" s="26">
        <f>E84/D84</f>
        <v>0.5881070412191317</v>
      </c>
    </row>
    <row r="85" spans="1:11" ht="16.5">
      <c r="A85" s="119" t="s">
        <v>51</v>
      </c>
      <c r="B85" s="120"/>
      <c r="C85" s="17">
        <f>C86+C87+C88+C89+C90+C91+C92+C93+C94</f>
        <v>52820.799999999996</v>
      </c>
      <c r="D85" s="17">
        <f>D86+D87+D88+D89+D90+D91+D92+D93+D94</f>
        <v>53756.399999999994</v>
      </c>
      <c r="E85" s="17">
        <f>E86+E87+E88+E89+E90+E91+E92+E93+E94</f>
        <v>28878.699999999997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6">
        <f>E85/C85</f>
        <v>0.5467296973919366</v>
      </c>
      <c r="K85" s="76">
        <f>E85/D85</f>
        <v>0.5372141735681705</v>
      </c>
    </row>
    <row r="86" spans="1:11" ht="12.75">
      <c r="A86" s="60" t="s">
        <v>41</v>
      </c>
      <c r="B86" s="57"/>
      <c r="C86" s="4">
        <f>C6+C16+C26+C36+C46+C56+C75</f>
        <v>3697</v>
      </c>
      <c r="D86" s="4">
        <f>D6+D16+D26+D36+D46+D56+D75</f>
        <v>3713.3</v>
      </c>
      <c r="E86" s="4">
        <f>E6+E16+E26+E36+E46+E56+E75</f>
        <v>2063.2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0.5580741141466053</v>
      </c>
      <c r="K86" s="16">
        <f>E86/D86</f>
        <v>0.5556243772385748</v>
      </c>
    </row>
    <row r="87" spans="1:11" ht="12.75">
      <c r="A87" s="60" t="s">
        <v>42</v>
      </c>
      <c r="B87" s="57"/>
      <c r="C87" s="4">
        <f>C7+C17+C27+C37+C47+C57+C76</f>
        <v>2156.5</v>
      </c>
      <c r="D87" s="4">
        <f>D7+D17+D27+D37+D47+D57+D76</f>
        <v>2160.7</v>
      </c>
      <c r="E87" s="4">
        <f>E7+E17+E27+E37+E47+E57+E76</f>
        <v>851.5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0.394852770693253</v>
      </c>
      <c r="K87" s="16">
        <f>E87/D87</f>
        <v>0.39408525015041423</v>
      </c>
    </row>
    <row r="88" spans="1:11" ht="12.75">
      <c r="A88" s="60" t="s">
        <v>43</v>
      </c>
      <c r="B88" s="57"/>
      <c r="C88" s="4">
        <f>C8+C18+C28+C38+C48+C58+C77</f>
        <v>3561.2</v>
      </c>
      <c r="D88" s="4">
        <f>D8+D18+D28+D38+D48+D58+D77</f>
        <v>3645.2</v>
      </c>
      <c r="E88" s="4">
        <f>E8+E18+E28+E38+E48+E58+E77</f>
        <v>1618.1999999999998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0.4543973941368078</v>
      </c>
      <c r="K88" s="16">
        <f>E88/D88</f>
        <v>0.44392625919016787</v>
      </c>
    </row>
    <row r="89" spans="1:11" ht="12.75">
      <c r="A89" s="60" t="s">
        <v>44</v>
      </c>
      <c r="B89" s="57"/>
      <c r="C89" s="4">
        <f>C9+C19+C29+C39+C49+C59+C78</f>
        <v>3874.6</v>
      </c>
      <c r="D89" s="4">
        <f>D9+D19+D29+D39+D49+D59+D78</f>
        <v>4053.2</v>
      </c>
      <c r="E89" s="4">
        <f>E9+E19+E29+E39+E49+E59+E78</f>
        <v>1144.4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0.29535952098281115</v>
      </c>
      <c r="K89" s="16">
        <f>E89/D89</f>
        <v>0.2823448139741439</v>
      </c>
    </row>
    <row r="90" spans="1:11" ht="12.75">
      <c r="A90" s="60" t="s">
        <v>45</v>
      </c>
      <c r="B90" s="57"/>
      <c r="C90" s="4">
        <f>C10+C20+C30+C40+C50+C60+C79</f>
        <v>1594.9</v>
      </c>
      <c r="D90" s="4">
        <f>D10+D20+D30+D40+D50+D60+D79</f>
        <v>1630</v>
      </c>
      <c r="E90" s="4">
        <f>E10+E20+E30+E40+E50+E60+E79</f>
        <v>907.6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0.5690638911530503</v>
      </c>
      <c r="K90" s="16">
        <f>E90/D90</f>
        <v>0.5568098159509203</v>
      </c>
    </row>
    <row r="91" spans="1:11" ht="12.75">
      <c r="A91" s="60" t="s">
        <v>46</v>
      </c>
      <c r="B91" s="57"/>
      <c r="C91" s="4">
        <f>C11+C21+C31+C41+C51+C61+C80</f>
        <v>4115.8</v>
      </c>
      <c r="D91" s="4">
        <f>D11+D21+D31+D41+D51+D61+D80</f>
        <v>4393.8</v>
      </c>
      <c r="E91" s="4">
        <f>E11+E21+E31+E41+E51+E61+E80</f>
        <v>2801.7999999999997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0.6807425044948733</v>
      </c>
      <c r="K91" s="16">
        <f>E91/D91</f>
        <v>0.6376712640538941</v>
      </c>
    </row>
    <row r="92" spans="1:11" ht="12.75">
      <c r="A92" s="60" t="s">
        <v>47</v>
      </c>
      <c r="B92" s="57"/>
      <c r="C92" s="4">
        <f>C12+C22+C32+C42+C52+C62+C81</f>
        <v>2045.1</v>
      </c>
      <c r="D92" s="4">
        <f>D12+D22+D32+D42+D52+D62+D81</f>
        <v>2195.5</v>
      </c>
      <c r="E92" s="4">
        <f>E12+E22+E32+E42+E52+E62+E81</f>
        <v>1207.3999999999999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0.5903867781526575</v>
      </c>
      <c r="K92" s="16">
        <f>E92/D92</f>
        <v>0.5499430653609656</v>
      </c>
    </row>
    <row r="93" spans="1:11" ht="12.75">
      <c r="A93" s="60" t="s">
        <v>48</v>
      </c>
      <c r="B93" s="57"/>
      <c r="C93" s="4">
        <f>C13+C23+C33+C43+C53+C63+C82</f>
        <v>2787.7</v>
      </c>
      <c r="D93" s="4">
        <f>D13+D23+D33+D43+D53+D63+D82</f>
        <v>2799.7999999999997</v>
      </c>
      <c r="E93" s="4">
        <f>E13+E23+E33+E43+E53+E63+E82</f>
        <v>1799.8999999999999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0.6456577106575313</v>
      </c>
      <c r="K93" s="16">
        <f>E93/D93</f>
        <v>0.6428673476676906</v>
      </c>
    </row>
    <row r="94" spans="1:11" ht="12.75">
      <c r="A94" s="60" t="s">
        <v>49</v>
      </c>
      <c r="B94" s="57"/>
      <c r="C94" s="4">
        <f>C14+C24+C34+C44+C54+C64+C67+C71+C73+C83</f>
        <v>28987.999999999996</v>
      </c>
      <c r="D94" s="4">
        <f>D14+D24+D34+D44+D54+D64+D67+D71+D73+D83</f>
        <v>29164.899999999998</v>
      </c>
      <c r="E94" s="4">
        <f>E14+E24+E34+E44+E54+E64+E67+E71+E73+E83</f>
        <v>16484.699999999997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0.5686732441010073</v>
      </c>
      <c r="K94" s="16">
        <f>E94/D94</f>
        <v>0.5652239507078713</v>
      </c>
    </row>
    <row r="95" spans="1:11" ht="60.75" customHeight="1">
      <c r="A95" s="19" t="s">
        <v>97</v>
      </c>
      <c r="B95" s="1" t="s">
        <v>52</v>
      </c>
      <c r="C95" s="4">
        <f>C96+C97+C98+C99+C100+C101+C102+C103+C104</f>
        <v>27441</v>
      </c>
      <c r="D95" s="4">
        <f>D96+D97+D98+D99+D100+D101+D102+D103+D104</f>
        <v>27441</v>
      </c>
      <c r="E95" s="4">
        <f>E96+E97+E98+E99+E100+E101+E102+E103+E104</f>
        <v>25154.100000000002</v>
      </c>
      <c r="F95" s="4">
        <f>F96+F97+F98+F99+F100+F101+F102+F103+F104</f>
        <v>0</v>
      </c>
      <c r="G95" s="5">
        <f>E95/C95</f>
        <v>0.9166612003935718</v>
      </c>
      <c r="H95" s="16" t="e">
        <f>E95/#REF!</f>
        <v>#REF!</v>
      </c>
      <c r="I95" s="16" t="e">
        <f>E95/#REF!</f>
        <v>#REF!</v>
      </c>
      <c r="J95" s="15">
        <f>E95/C95</f>
        <v>0.9166612003935718</v>
      </c>
      <c r="K95" s="16">
        <f>E95/D95</f>
        <v>0.9166612003935718</v>
      </c>
    </row>
    <row r="96" spans="1:11" ht="12.75">
      <c r="A96" s="60" t="s">
        <v>41</v>
      </c>
      <c r="B96" s="57"/>
      <c r="C96" s="6">
        <v>4468.1</v>
      </c>
      <c r="D96" s="6">
        <v>4468.1</v>
      </c>
      <c r="E96" s="6">
        <v>4095.7</v>
      </c>
      <c r="F96" s="6"/>
      <c r="G96" s="63"/>
      <c r="H96" s="64"/>
      <c r="I96" s="64"/>
      <c r="J96" s="64">
        <f>E96/C96</f>
        <v>0.9166536111546294</v>
      </c>
      <c r="K96" s="64">
        <f>E96/D96</f>
        <v>0.9166536111546294</v>
      </c>
    </row>
    <row r="97" spans="1:11" ht="12.75">
      <c r="A97" s="60" t="s">
        <v>42</v>
      </c>
      <c r="B97" s="57"/>
      <c r="C97" s="6">
        <v>2172.6</v>
      </c>
      <c r="D97" s="6">
        <v>2172.6</v>
      </c>
      <c r="E97" s="6">
        <v>1991.5</v>
      </c>
      <c r="F97" s="6"/>
      <c r="G97" s="63"/>
      <c r="H97" s="64"/>
      <c r="I97" s="64"/>
      <c r="J97" s="64">
        <f>E97/C97</f>
        <v>0.9166436527662709</v>
      </c>
      <c r="K97" s="64">
        <f>E97/D97</f>
        <v>0.9166436527662709</v>
      </c>
    </row>
    <row r="98" spans="1:11" ht="12.75">
      <c r="A98" s="60" t="s">
        <v>43</v>
      </c>
      <c r="B98" s="57"/>
      <c r="C98" s="6">
        <v>4256.7</v>
      </c>
      <c r="D98" s="6">
        <v>4256.7</v>
      </c>
      <c r="E98" s="6">
        <v>3902</v>
      </c>
      <c r="F98" s="6"/>
      <c r="G98" s="63"/>
      <c r="H98" s="64"/>
      <c r="I98" s="64"/>
      <c r="J98" s="64">
        <f>E98/C98</f>
        <v>0.9166725397608476</v>
      </c>
      <c r="K98" s="64">
        <f>E98/D98</f>
        <v>0.9166725397608476</v>
      </c>
    </row>
    <row r="99" spans="1:11" ht="12.75">
      <c r="A99" s="60" t="s">
        <v>44</v>
      </c>
      <c r="B99" s="57"/>
      <c r="C99" s="6">
        <v>2279.4</v>
      </c>
      <c r="D99" s="6">
        <v>2279.4</v>
      </c>
      <c r="E99" s="6">
        <v>2089.5</v>
      </c>
      <c r="F99" s="6"/>
      <c r="G99" s="63"/>
      <c r="H99" s="64"/>
      <c r="I99" s="64"/>
      <c r="J99" s="64">
        <f>E99/C99</f>
        <v>0.9166886022637536</v>
      </c>
      <c r="K99" s="64">
        <f>E99/D99</f>
        <v>0.9166886022637536</v>
      </c>
    </row>
    <row r="100" spans="1:11" ht="12.75">
      <c r="A100" s="60" t="s">
        <v>45</v>
      </c>
      <c r="B100" s="57"/>
      <c r="C100" s="6">
        <v>3225.6</v>
      </c>
      <c r="D100" s="6">
        <v>3225.6</v>
      </c>
      <c r="E100" s="6">
        <v>2956.8</v>
      </c>
      <c r="F100" s="6"/>
      <c r="G100" s="63"/>
      <c r="H100" s="64"/>
      <c r="I100" s="64"/>
      <c r="J100" s="64">
        <f>E100/C100</f>
        <v>0.9166666666666667</v>
      </c>
      <c r="K100" s="64">
        <f>E100/D100</f>
        <v>0.9166666666666667</v>
      </c>
    </row>
    <row r="101" spans="1:11" ht="12.75">
      <c r="A101" s="60" t="s">
        <v>46</v>
      </c>
      <c r="B101" s="57"/>
      <c r="C101" s="6">
        <v>3458.1</v>
      </c>
      <c r="D101" s="6">
        <v>3458.1</v>
      </c>
      <c r="E101" s="6">
        <v>3169.9</v>
      </c>
      <c r="F101" s="6"/>
      <c r="G101" s="63"/>
      <c r="H101" s="64"/>
      <c r="I101" s="64"/>
      <c r="J101" s="64">
        <f>E101/C101</f>
        <v>0.9166594372632371</v>
      </c>
      <c r="K101" s="64">
        <f>E101/D101</f>
        <v>0.9166594372632371</v>
      </c>
    </row>
    <row r="102" spans="1:11" ht="12.75">
      <c r="A102" s="60" t="s">
        <v>47</v>
      </c>
      <c r="B102" s="57"/>
      <c r="C102" s="6">
        <v>3372.5</v>
      </c>
      <c r="D102" s="6">
        <v>3372.5</v>
      </c>
      <c r="E102" s="6">
        <v>3091.5</v>
      </c>
      <c r="F102" s="6"/>
      <c r="G102" s="63"/>
      <c r="H102" s="64"/>
      <c r="I102" s="64"/>
      <c r="J102" s="64">
        <f>E102/C102</f>
        <v>0.9166790214974054</v>
      </c>
      <c r="K102" s="64">
        <f>E102/D102</f>
        <v>0.9166790214974054</v>
      </c>
    </row>
    <row r="103" spans="1:11" ht="12.75">
      <c r="A103" s="60" t="s">
        <v>48</v>
      </c>
      <c r="B103" s="57"/>
      <c r="C103" s="6">
        <v>4208</v>
      </c>
      <c r="D103" s="6">
        <v>4208</v>
      </c>
      <c r="E103" s="6">
        <v>3857.2</v>
      </c>
      <c r="F103" s="6"/>
      <c r="G103" s="63"/>
      <c r="H103" s="64"/>
      <c r="I103" s="64"/>
      <c r="J103" s="64">
        <f>E103/C103</f>
        <v>0.9166349809885931</v>
      </c>
      <c r="K103" s="64">
        <f>E103/D103</f>
        <v>0.9166349809885931</v>
      </c>
    </row>
    <row r="104" spans="1:11" ht="13.5" customHeight="1">
      <c r="A104" s="73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</row>
    <row r="105" spans="1:11" ht="99" customHeight="1">
      <c r="A105" s="19" t="s">
        <v>98</v>
      </c>
      <c r="B105" s="1" t="s">
        <v>53</v>
      </c>
      <c r="C105" s="4">
        <f>C106+C107+C108+C109+C110+C111+C112+C113+C114</f>
        <v>1220.3</v>
      </c>
      <c r="D105" s="4">
        <f>D106+D107+D108+D109+D110+D111+D112+D113+D114</f>
        <v>1220.3</v>
      </c>
      <c r="E105" s="4">
        <f>E106+E107+E108+E109+E110+E111+E112+E113+E114</f>
        <v>915.3</v>
      </c>
      <c r="F105" s="4">
        <f>F106+F107+F108+F109+F110+F111+F112+F113+F114</f>
        <v>0</v>
      </c>
      <c r="G105" s="5">
        <f>E105/C105</f>
        <v>0.7500614602966483</v>
      </c>
      <c r="H105" s="5" t="e">
        <f>E105/#REF!</f>
        <v>#REF!</v>
      </c>
      <c r="I105" s="5" t="e">
        <f>E105/#REF!</f>
        <v>#REF!</v>
      </c>
      <c r="J105" s="15">
        <f>E105/C105</f>
        <v>0.7500614602966483</v>
      </c>
      <c r="K105" s="16">
        <f>E105/D105</f>
        <v>0.7500614602966483</v>
      </c>
    </row>
    <row r="106" spans="1:11" ht="12.75">
      <c r="A106" s="60" t="s">
        <v>41</v>
      </c>
      <c r="B106" s="57"/>
      <c r="C106" s="6">
        <v>93.9</v>
      </c>
      <c r="D106" s="6">
        <v>93.9</v>
      </c>
      <c r="E106" s="61">
        <v>70.5</v>
      </c>
      <c r="F106" s="62"/>
      <c r="G106" s="63"/>
      <c r="H106" s="63"/>
      <c r="I106" s="63"/>
      <c r="J106" s="64">
        <f>E106/C106</f>
        <v>0.7507987220447284</v>
      </c>
      <c r="K106" s="64">
        <f>E106/D106</f>
        <v>0.7507987220447284</v>
      </c>
    </row>
    <row r="107" spans="1:11" ht="12.75">
      <c r="A107" s="60" t="s">
        <v>42</v>
      </c>
      <c r="B107" s="57"/>
      <c r="C107" s="6">
        <v>93.9</v>
      </c>
      <c r="D107" s="6">
        <v>93.9</v>
      </c>
      <c r="E107" s="61">
        <v>70.4</v>
      </c>
      <c r="F107" s="62"/>
      <c r="G107" s="63"/>
      <c r="H107" s="63"/>
      <c r="I107" s="63"/>
      <c r="J107" s="64">
        <f>E107/C107</f>
        <v>0.7497337593184239</v>
      </c>
      <c r="K107" s="64">
        <f>E107/D107</f>
        <v>0.7497337593184239</v>
      </c>
    </row>
    <row r="108" spans="1:11" ht="12.75">
      <c r="A108" s="60" t="s">
        <v>43</v>
      </c>
      <c r="B108" s="57"/>
      <c r="C108" s="6">
        <v>93.9</v>
      </c>
      <c r="D108" s="6">
        <v>93.9</v>
      </c>
      <c r="E108" s="61">
        <v>70.4</v>
      </c>
      <c r="F108" s="62"/>
      <c r="G108" s="63"/>
      <c r="H108" s="63"/>
      <c r="I108" s="63"/>
      <c r="J108" s="64">
        <f>E108/C108</f>
        <v>0.7497337593184239</v>
      </c>
      <c r="K108" s="64">
        <f>E108/D108</f>
        <v>0.7497337593184239</v>
      </c>
    </row>
    <row r="109" spans="1:11" ht="12.75">
      <c r="A109" s="60" t="s">
        <v>44</v>
      </c>
      <c r="B109" s="57"/>
      <c r="C109" s="6">
        <v>93.9</v>
      </c>
      <c r="D109" s="6">
        <v>93.9</v>
      </c>
      <c r="E109" s="61">
        <v>70.4</v>
      </c>
      <c r="F109" s="62"/>
      <c r="G109" s="63"/>
      <c r="H109" s="63"/>
      <c r="I109" s="63"/>
      <c r="J109" s="64">
        <f>E109/C109</f>
        <v>0.7497337593184239</v>
      </c>
      <c r="K109" s="64">
        <f>E109/D109</f>
        <v>0.7497337593184239</v>
      </c>
    </row>
    <row r="110" spans="1:11" ht="12.75">
      <c r="A110" s="60" t="s">
        <v>45</v>
      </c>
      <c r="B110" s="57"/>
      <c r="C110" s="6">
        <v>93.9</v>
      </c>
      <c r="D110" s="6">
        <v>93.9</v>
      </c>
      <c r="E110" s="61">
        <v>70.4</v>
      </c>
      <c r="F110" s="62"/>
      <c r="G110" s="63"/>
      <c r="H110" s="63"/>
      <c r="I110" s="63"/>
      <c r="J110" s="64">
        <f>E110/C110</f>
        <v>0.7497337593184239</v>
      </c>
      <c r="K110" s="64">
        <f>E110/D110</f>
        <v>0.7497337593184239</v>
      </c>
    </row>
    <row r="111" spans="1:11" ht="12.75">
      <c r="A111" s="60" t="s">
        <v>46</v>
      </c>
      <c r="B111" s="57"/>
      <c r="C111" s="6">
        <v>93.9</v>
      </c>
      <c r="D111" s="6">
        <v>93.9</v>
      </c>
      <c r="E111" s="61">
        <v>70.5</v>
      </c>
      <c r="F111" s="62"/>
      <c r="G111" s="63"/>
      <c r="H111" s="63"/>
      <c r="I111" s="63"/>
      <c r="J111" s="64">
        <f>E111/C111</f>
        <v>0.7507987220447284</v>
      </c>
      <c r="K111" s="64">
        <f>E111/D111</f>
        <v>0.7507987220447284</v>
      </c>
    </row>
    <row r="112" spans="1:11" ht="12.75">
      <c r="A112" s="60" t="s">
        <v>47</v>
      </c>
      <c r="B112" s="57"/>
      <c r="C112" s="6">
        <v>93.9</v>
      </c>
      <c r="D112" s="6">
        <v>93.9</v>
      </c>
      <c r="E112" s="61">
        <v>70.4</v>
      </c>
      <c r="F112" s="62"/>
      <c r="G112" s="63"/>
      <c r="H112" s="63"/>
      <c r="I112" s="63"/>
      <c r="J112" s="64">
        <f>E112/C112</f>
        <v>0.7497337593184239</v>
      </c>
      <c r="K112" s="64">
        <f>E112/D112</f>
        <v>0.7497337593184239</v>
      </c>
    </row>
    <row r="113" spans="1:11" s="9" customFormat="1" ht="12" customHeight="1">
      <c r="A113" s="60" t="s">
        <v>48</v>
      </c>
      <c r="B113" s="57"/>
      <c r="C113" s="6">
        <v>93.9</v>
      </c>
      <c r="D113" s="6">
        <v>93.9</v>
      </c>
      <c r="E113" s="61">
        <v>70.4</v>
      </c>
      <c r="F113" s="62"/>
      <c r="G113" s="63"/>
      <c r="H113" s="63"/>
      <c r="I113" s="63"/>
      <c r="J113" s="64">
        <f>E113/C113</f>
        <v>0.7497337593184239</v>
      </c>
      <c r="K113" s="64">
        <f>E113/D113</f>
        <v>0.7497337593184239</v>
      </c>
    </row>
    <row r="114" spans="1:11" s="9" customFormat="1" ht="12.75">
      <c r="A114" s="60" t="s">
        <v>49</v>
      </c>
      <c r="B114" s="57"/>
      <c r="C114" s="29">
        <v>469.1</v>
      </c>
      <c r="D114" s="29">
        <v>469.1</v>
      </c>
      <c r="E114" s="29">
        <v>351.9</v>
      </c>
      <c r="F114" s="62"/>
      <c r="G114" s="63"/>
      <c r="H114" s="5"/>
      <c r="I114" s="5"/>
      <c r="J114" s="64">
        <f>E114/C114</f>
        <v>0.7501598806224685</v>
      </c>
      <c r="K114" s="64">
        <f>E114/D114</f>
        <v>0.7501598806224685</v>
      </c>
    </row>
    <row r="115" spans="1:11" s="9" customFormat="1" ht="27" customHeight="1">
      <c r="A115" s="19" t="s">
        <v>99</v>
      </c>
      <c r="B115" s="27" t="s">
        <v>76</v>
      </c>
      <c r="C115" s="4">
        <f>C116+C117+C118+C119+C120+C121+C122+C123+C124</f>
        <v>12642.3</v>
      </c>
      <c r="D115" s="4">
        <f>D116+D117+D118+D119+D120+D121+D122+D123+D124</f>
        <v>19136.699999999997</v>
      </c>
      <c r="E115" s="4">
        <f>E116+E117+E118+E119+E120+E121+E122+E123+E124</f>
        <v>11963.3</v>
      </c>
      <c r="F115" s="12">
        <f>F116+F117+F118+F119+F120+F121+F122+F123+F124</f>
        <v>0</v>
      </c>
      <c r="G115" s="5">
        <f>E115/C115</f>
        <v>0.9462914184918884</v>
      </c>
      <c r="H115" s="16"/>
      <c r="I115" s="16"/>
      <c r="J115" s="15">
        <f>E115/C115</f>
        <v>0.9462914184918884</v>
      </c>
      <c r="K115" s="16">
        <f>E115/D115</f>
        <v>0.6251495816938135</v>
      </c>
    </row>
    <row r="116" spans="1:11" s="9" customFormat="1" ht="12.75">
      <c r="A116" s="60" t="s">
        <v>41</v>
      </c>
      <c r="B116" s="66"/>
      <c r="C116" s="66"/>
      <c r="D116" s="67">
        <v>3677.8</v>
      </c>
      <c r="E116" s="6">
        <v>670</v>
      </c>
      <c r="F116" s="65"/>
      <c r="G116" s="63"/>
      <c r="H116" s="5"/>
      <c r="I116" s="5"/>
      <c r="J116" s="64"/>
      <c r="K116" s="64">
        <f>E116/D116</f>
        <v>0.18217412583609766</v>
      </c>
    </row>
    <row r="117" spans="1:11" s="9" customFormat="1" ht="12.75">
      <c r="A117" s="60" t="s">
        <v>42</v>
      </c>
      <c r="B117" s="66"/>
      <c r="C117" s="83">
        <v>1315</v>
      </c>
      <c r="D117" s="67">
        <v>1912.4</v>
      </c>
      <c r="E117" s="6">
        <v>1435.2</v>
      </c>
      <c r="F117" s="65"/>
      <c r="G117" s="63"/>
      <c r="H117" s="5"/>
      <c r="I117" s="5"/>
      <c r="J117" s="64">
        <f>E117/C117</f>
        <v>1.091406844106464</v>
      </c>
      <c r="K117" s="64">
        <f>E117/D117</f>
        <v>0.7504706128425016</v>
      </c>
    </row>
    <row r="118" spans="1:11" s="9" customFormat="1" ht="12.75">
      <c r="A118" s="60" t="s">
        <v>43</v>
      </c>
      <c r="B118" s="66"/>
      <c r="C118" s="67"/>
      <c r="D118" s="67">
        <v>850.1</v>
      </c>
      <c r="E118" s="6"/>
      <c r="F118" s="65"/>
      <c r="G118" s="63"/>
      <c r="H118" s="5"/>
      <c r="I118" s="5"/>
      <c r="J118" s="64"/>
      <c r="K118" s="64">
        <f>E118/D118</f>
        <v>0</v>
      </c>
    </row>
    <row r="119" spans="1:11" s="9" customFormat="1" ht="12.75">
      <c r="A119" s="60" t="s">
        <v>44</v>
      </c>
      <c r="B119" s="66"/>
      <c r="C119" s="66">
        <v>479.4</v>
      </c>
      <c r="D119" s="67">
        <v>1381.9</v>
      </c>
      <c r="E119" s="6">
        <v>1300.4</v>
      </c>
      <c r="F119" s="65"/>
      <c r="G119" s="63"/>
      <c r="H119" s="5"/>
      <c r="I119" s="5"/>
      <c r="J119" s="64">
        <f>E119/C119</f>
        <v>2.7125573633708804</v>
      </c>
      <c r="K119" s="64">
        <f>E119/D119</f>
        <v>0.9410232288877632</v>
      </c>
    </row>
    <row r="120" spans="1:11" s="9" customFormat="1" ht="12.75">
      <c r="A120" s="60" t="s">
        <v>45</v>
      </c>
      <c r="B120" s="66"/>
      <c r="C120" s="66">
        <v>2031.4</v>
      </c>
      <c r="D120" s="67">
        <v>3485.8</v>
      </c>
      <c r="E120" s="67">
        <v>2467.6</v>
      </c>
      <c r="F120" s="65"/>
      <c r="G120" s="63"/>
      <c r="H120" s="30"/>
      <c r="I120" s="30"/>
      <c r="J120" s="64">
        <f>E120/C120</f>
        <v>1.2147287584916806</v>
      </c>
      <c r="K120" s="64">
        <f>E120/D120</f>
        <v>0.7079006253944574</v>
      </c>
    </row>
    <row r="121" spans="1:11" s="9" customFormat="1" ht="12.75">
      <c r="A121" s="60" t="s">
        <v>46</v>
      </c>
      <c r="B121" s="66"/>
      <c r="C121" s="66">
        <v>2046.3</v>
      </c>
      <c r="D121" s="67">
        <v>2210.8</v>
      </c>
      <c r="E121" s="6">
        <v>1345</v>
      </c>
      <c r="F121" s="65"/>
      <c r="G121" s="63"/>
      <c r="H121" s="5"/>
      <c r="I121" s="5"/>
      <c r="J121" s="64">
        <f>E121/C121</f>
        <v>0.657283878219225</v>
      </c>
      <c r="K121" s="64">
        <f>E121/D121</f>
        <v>0.6083770580785236</v>
      </c>
    </row>
    <row r="122" spans="1:11" s="9" customFormat="1" ht="12.75" customHeight="1">
      <c r="A122" s="60" t="s">
        <v>47</v>
      </c>
      <c r="B122" s="66"/>
      <c r="C122" s="66"/>
      <c r="D122" s="67">
        <v>144</v>
      </c>
      <c r="E122" s="6">
        <v>16.7</v>
      </c>
      <c r="F122" s="65"/>
      <c r="G122" s="63"/>
      <c r="H122" s="5"/>
      <c r="I122" s="5"/>
      <c r="J122" s="64"/>
      <c r="K122" s="64">
        <f>E122/D122</f>
        <v>0.11597222222222221</v>
      </c>
    </row>
    <row r="123" spans="1:11" s="9" customFormat="1" ht="12.75" customHeight="1">
      <c r="A123" s="60" t="s">
        <v>48</v>
      </c>
      <c r="B123" s="66"/>
      <c r="C123" s="66">
        <v>1608.9</v>
      </c>
      <c r="D123" s="67">
        <v>2426.9</v>
      </c>
      <c r="E123" s="6">
        <v>1882</v>
      </c>
      <c r="F123" s="65"/>
      <c r="G123" s="63"/>
      <c r="H123" s="5"/>
      <c r="I123" s="5"/>
      <c r="J123" s="64">
        <f>E123/C123</f>
        <v>1.1697433028777424</v>
      </c>
      <c r="K123" s="64">
        <f>E123/D123</f>
        <v>0.775474885656599</v>
      </c>
    </row>
    <row r="124" spans="1:11" s="9" customFormat="1" ht="12.75">
      <c r="A124" s="60" t="s">
        <v>49</v>
      </c>
      <c r="B124" s="66"/>
      <c r="C124" s="66">
        <v>5161.3</v>
      </c>
      <c r="D124" s="67">
        <v>3047</v>
      </c>
      <c r="E124" s="6">
        <v>2846.4</v>
      </c>
      <c r="F124" s="62"/>
      <c r="G124" s="63"/>
      <c r="H124" s="5"/>
      <c r="I124" s="5"/>
      <c r="J124" s="64">
        <f>E124/C124</f>
        <v>0.5514889659581889</v>
      </c>
      <c r="K124" s="64">
        <f>E124/D124</f>
        <v>0.9341647522152937</v>
      </c>
    </row>
    <row r="125" spans="1:11" s="9" customFormat="1" ht="26.25">
      <c r="A125" s="19" t="s">
        <v>115</v>
      </c>
      <c r="B125" s="27" t="s">
        <v>116</v>
      </c>
      <c r="C125" s="88">
        <f>C126+C127+C128+C129+C130+C131+C132+C133+C134</f>
        <v>0</v>
      </c>
      <c r="D125" s="88">
        <f aca="true" t="shared" si="2" ref="D125:I125">D126+D127+D128+D129+D130+D131+D132+D133+D134</f>
        <v>7625.4</v>
      </c>
      <c r="E125" s="90">
        <f t="shared" si="2"/>
        <v>6512</v>
      </c>
      <c r="F125" s="88">
        <f t="shared" si="2"/>
        <v>0</v>
      </c>
      <c r="G125" s="88">
        <f t="shared" si="2"/>
        <v>0</v>
      </c>
      <c r="H125" s="88">
        <f t="shared" si="2"/>
        <v>0</v>
      </c>
      <c r="I125" s="88">
        <f t="shared" si="2"/>
        <v>0</v>
      </c>
      <c r="J125" s="64"/>
      <c r="K125" s="15">
        <f>E125/D125</f>
        <v>0.853987987515409</v>
      </c>
    </row>
    <row r="126" spans="1:11" s="9" customFormat="1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11" s="9" customFormat="1" ht="12.75">
      <c r="A127" s="60" t="s">
        <v>42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43</v>
      </c>
      <c r="B128" s="66"/>
      <c r="C128" s="66"/>
      <c r="D128" s="67"/>
      <c r="E128" s="6"/>
      <c r="F128" s="62"/>
      <c r="G128" s="63"/>
      <c r="H128" s="5"/>
      <c r="I128" s="5"/>
      <c r="J128" s="64"/>
      <c r="K128" s="64"/>
    </row>
    <row r="129" spans="1:11" s="9" customFormat="1" ht="12.75">
      <c r="A129" s="60" t="s">
        <v>44</v>
      </c>
      <c r="B129" s="66"/>
      <c r="C129" s="66"/>
      <c r="D129" s="67">
        <v>871.3</v>
      </c>
      <c r="E129" s="6">
        <v>871.3</v>
      </c>
      <c r="F129" s="62"/>
      <c r="G129" s="63"/>
      <c r="H129" s="5"/>
      <c r="I129" s="5"/>
      <c r="J129" s="64"/>
      <c r="K129" s="64">
        <f>E129/D129</f>
        <v>1</v>
      </c>
    </row>
    <row r="130" spans="1:11" s="9" customFormat="1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</row>
    <row r="131" spans="1:11" s="9" customFormat="1" ht="12.75">
      <c r="A131" s="60" t="s">
        <v>46</v>
      </c>
      <c r="B131" s="66"/>
      <c r="C131" s="66"/>
      <c r="D131" s="67">
        <v>152.2</v>
      </c>
      <c r="E131" s="6">
        <v>152.2</v>
      </c>
      <c r="F131" s="62"/>
      <c r="G131" s="63"/>
      <c r="H131" s="5"/>
      <c r="I131" s="5"/>
      <c r="J131" s="64"/>
      <c r="K131" s="64">
        <f>E131/D131</f>
        <v>1</v>
      </c>
    </row>
    <row r="132" spans="1:11" s="9" customFormat="1" ht="12.75">
      <c r="A132" s="60" t="s">
        <v>47</v>
      </c>
      <c r="B132" s="66"/>
      <c r="C132" s="66"/>
      <c r="D132" s="67">
        <v>789.6</v>
      </c>
      <c r="E132" s="6">
        <v>789.6</v>
      </c>
      <c r="F132" s="62"/>
      <c r="G132" s="63"/>
      <c r="H132" s="5"/>
      <c r="I132" s="5"/>
      <c r="J132" s="64"/>
      <c r="K132" s="64">
        <f>E132/D132</f>
        <v>1</v>
      </c>
    </row>
    <row r="133" spans="1:11" s="9" customFormat="1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49</v>
      </c>
      <c r="B134" s="66"/>
      <c r="C134" s="66"/>
      <c r="D134" s="67">
        <v>5812.3</v>
      </c>
      <c r="E134" s="6">
        <v>4698.9</v>
      </c>
      <c r="F134" s="62"/>
      <c r="G134" s="63"/>
      <c r="H134" s="5"/>
      <c r="I134" s="5"/>
      <c r="J134" s="64"/>
      <c r="K134" s="64">
        <f>E134/D134</f>
        <v>0.8084407205409218</v>
      </c>
    </row>
    <row r="135" spans="1:11" s="9" customFormat="1" ht="12.75">
      <c r="A135" s="113" t="s">
        <v>54</v>
      </c>
      <c r="B135" s="114"/>
      <c r="C135" s="12">
        <f>C136+C137+C138+C139+C140+C141+C142+C143+C144</f>
        <v>41303.6</v>
      </c>
      <c r="D135" s="12">
        <f>D136+D137+D138+D139+D140+D141+D142+D143+D144</f>
        <v>55423.4</v>
      </c>
      <c r="E135" s="4">
        <f>E136+E137+E138+E139+E140+E141+E142+E143+E144</f>
        <v>44544.7</v>
      </c>
      <c r="F135" s="12">
        <f>F136+F137+F138+F139+F140+F141+F142+F143+F144</f>
        <v>0</v>
      </c>
      <c r="G135" s="30">
        <f>E135/C135</f>
        <v>1.078470157564958</v>
      </c>
      <c r="H135" s="5" t="e">
        <f>E135/#REF!</f>
        <v>#REF!</v>
      </c>
      <c r="I135" s="5" t="e">
        <f>E135/#REF!</f>
        <v>#REF!</v>
      </c>
      <c r="J135" s="15">
        <f>E135/C135</f>
        <v>1.078470157564958</v>
      </c>
      <c r="K135" s="15">
        <f>E135/D135</f>
        <v>0.8037164807644424</v>
      </c>
    </row>
    <row r="136" spans="1:11" s="9" customFormat="1" ht="12.75">
      <c r="A136" s="20" t="s">
        <v>41</v>
      </c>
      <c r="B136" s="21"/>
      <c r="C136" s="4">
        <f>C106+C96+C116</f>
        <v>4562</v>
      </c>
      <c r="D136" s="4">
        <f>D106+D96+D116+D126</f>
        <v>8239.8</v>
      </c>
      <c r="E136" s="4">
        <f>E106+E96+E116+E126</f>
        <v>4836.2</v>
      </c>
      <c r="F136" s="4">
        <f>F106+F96+F116</f>
        <v>0</v>
      </c>
      <c r="G136" s="30">
        <f>E136/C136</f>
        <v>1.0601052170100833</v>
      </c>
      <c r="H136" s="5" t="e">
        <f>E136/#REF!</f>
        <v>#REF!</v>
      </c>
      <c r="I136" s="5" t="e">
        <f>E136/#REF!</f>
        <v>#REF!</v>
      </c>
      <c r="J136" s="15">
        <f>E136/C136</f>
        <v>1.0601052170100833</v>
      </c>
      <c r="K136" s="16">
        <f>E136/D136</f>
        <v>0.5869317216437292</v>
      </c>
    </row>
    <row r="137" spans="1:11" s="9" customFormat="1" ht="12.75">
      <c r="A137" s="20" t="s">
        <v>42</v>
      </c>
      <c r="B137" s="11"/>
      <c r="C137" s="4">
        <f>C107+C97+C117</f>
        <v>3581.5</v>
      </c>
      <c r="D137" s="4">
        <f>D107+D97+D117+D127</f>
        <v>4178.9</v>
      </c>
      <c r="E137" s="4">
        <f>E107+E97+E117+E127</f>
        <v>3497.1000000000004</v>
      </c>
      <c r="F137" s="4">
        <f>F107+F97+F117</f>
        <v>0</v>
      </c>
      <c r="G137" s="30">
        <f>E137/C137</f>
        <v>0.9764344548373588</v>
      </c>
      <c r="H137" s="5" t="e">
        <f>E137/#REF!</f>
        <v>#REF!</v>
      </c>
      <c r="I137" s="5" t="e">
        <f>E137/#REF!</f>
        <v>#REF!</v>
      </c>
      <c r="J137" s="15">
        <f>E137/C137</f>
        <v>0.9764344548373588</v>
      </c>
      <c r="K137" s="16">
        <f>E137/D137</f>
        <v>0.8368470171576253</v>
      </c>
    </row>
    <row r="138" spans="1:11" s="9" customFormat="1" ht="12.75">
      <c r="A138" s="20" t="s">
        <v>43</v>
      </c>
      <c r="B138" s="11"/>
      <c r="C138" s="4">
        <f>C108+C98+C118</f>
        <v>4350.599999999999</v>
      </c>
      <c r="D138" s="4">
        <f>D108+D98+D118+D128</f>
        <v>5200.7</v>
      </c>
      <c r="E138" s="4">
        <f>E108+E98+E118+E128</f>
        <v>3972.4</v>
      </c>
      <c r="F138" s="4">
        <f>F108+F98+F118</f>
        <v>0</v>
      </c>
      <c r="G138" s="30">
        <f>E138/C138</f>
        <v>0.913069461683446</v>
      </c>
      <c r="H138" s="5" t="e">
        <f>E138/#REF!</f>
        <v>#REF!</v>
      </c>
      <c r="I138" s="5" t="e">
        <f>E138/#REF!</f>
        <v>#REF!</v>
      </c>
      <c r="J138" s="15">
        <f>E138/C138</f>
        <v>0.913069461683446</v>
      </c>
      <c r="K138" s="16">
        <f>E138/D138</f>
        <v>0.7638202549656777</v>
      </c>
    </row>
    <row r="139" spans="1:11" s="9" customFormat="1" ht="12.75">
      <c r="A139" s="20" t="s">
        <v>44</v>
      </c>
      <c r="B139" s="21"/>
      <c r="C139" s="4">
        <f>C109+C99+C119</f>
        <v>2852.7000000000003</v>
      </c>
      <c r="D139" s="4">
        <f>D109+D99+D119+D129</f>
        <v>4626.5</v>
      </c>
      <c r="E139" s="4">
        <f>E109+E99+E119+E129</f>
        <v>4331.6</v>
      </c>
      <c r="F139" s="4">
        <f>F109+F99+F119</f>
        <v>0</v>
      </c>
      <c r="G139" s="30">
        <f>E139/C139</f>
        <v>1.518421144880289</v>
      </c>
      <c r="H139" s="5" t="e">
        <f>E139/#REF!</f>
        <v>#REF!</v>
      </c>
      <c r="I139" s="5" t="e">
        <f>E139/#REF!</f>
        <v>#REF!</v>
      </c>
      <c r="J139" s="15">
        <f>E139/C139</f>
        <v>1.518421144880289</v>
      </c>
      <c r="K139" s="16">
        <f>E139/D139</f>
        <v>0.9362585107532693</v>
      </c>
    </row>
    <row r="140" spans="1:11" s="9" customFormat="1" ht="12.75">
      <c r="A140" s="20" t="s">
        <v>45</v>
      </c>
      <c r="B140" s="11"/>
      <c r="C140" s="4">
        <f>C110+C100+C120</f>
        <v>5350.9</v>
      </c>
      <c r="D140" s="4">
        <f>D110+D100+D120+D130</f>
        <v>6805.3</v>
      </c>
      <c r="E140" s="4">
        <f>E110+E100+E120+E130</f>
        <v>5494.8</v>
      </c>
      <c r="F140" s="4">
        <f>F110+F100+F120</f>
        <v>0</v>
      </c>
      <c r="G140" s="30">
        <f>E140/C140</f>
        <v>1.0268926722607412</v>
      </c>
      <c r="H140" s="5" t="e">
        <f>E140/#REF!</f>
        <v>#REF!</v>
      </c>
      <c r="I140" s="5" t="e">
        <f>E140/#REF!</f>
        <v>#REF!</v>
      </c>
      <c r="J140" s="15">
        <f>E140/C140</f>
        <v>1.0268926722607412</v>
      </c>
      <c r="K140" s="16">
        <f>E140/D140</f>
        <v>0.8074295034752326</v>
      </c>
    </row>
    <row r="141" spans="1:11" s="9" customFormat="1" ht="12.75">
      <c r="A141" s="20" t="s">
        <v>46</v>
      </c>
      <c r="B141" s="11"/>
      <c r="C141" s="4">
        <f>C111+C101+C121</f>
        <v>5598.3</v>
      </c>
      <c r="D141" s="4">
        <f>D111+D101+D121+D131</f>
        <v>5915</v>
      </c>
      <c r="E141" s="4">
        <f>E111+E101+E121+E131</f>
        <v>4737.599999999999</v>
      </c>
      <c r="F141" s="4">
        <f>F111+F101+F121</f>
        <v>0</v>
      </c>
      <c r="G141" s="30">
        <f>E141/C141</f>
        <v>0.846256899415894</v>
      </c>
      <c r="H141" s="5" t="e">
        <f>E141/#REF!</f>
        <v>#REF!</v>
      </c>
      <c r="I141" s="5" t="e">
        <f>E141/#REF!</f>
        <v>#REF!</v>
      </c>
      <c r="J141" s="15">
        <f>E141/C141</f>
        <v>0.846256899415894</v>
      </c>
      <c r="K141" s="16">
        <f>E141/D141</f>
        <v>0.8009467455621301</v>
      </c>
    </row>
    <row r="142" spans="1:11" s="9" customFormat="1" ht="12.75">
      <c r="A142" s="20" t="s">
        <v>47</v>
      </c>
      <c r="B142" s="11"/>
      <c r="C142" s="4">
        <f>C112+C102+C122</f>
        <v>3466.4</v>
      </c>
      <c r="D142" s="4">
        <f>D112+D102+D122+D132</f>
        <v>4400</v>
      </c>
      <c r="E142" s="4">
        <f>E112+E102+E122+E132</f>
        <v>3968.2</v>
      </c>
      <c r="F142" s="4">
        <f>F112+F102+F122</f>
        <v>0</v>
      </c>
      <c r="G142" s="30">
        <f>E142/C142</f>
        <v>1.1447611354719593</v>
      </c>
      <c r="H142" s="5" t="e">
        <f>E142/#REF!</f>
        <v>#REF!</v>
      </c>
      <c r="I142" s="5" t="e">
        <f>E142/#REF!</f>
        <v>#REF!</v>
      </c>
      <c r="J142" s="15">
        <f>E142/C142</f>
        <v>1.1447611354719593</v>
      </c>
      <c r="K142" s="16">
        <f>E142/D142</f>
        <v>0.9018636363636363</v>
      </c>
    </row>
    <row r="143" spans="1:11" ht="12.75">
      <c r="A143" s="20" t="s">
        <v>48</v>
      </c>
      <c r="B143" s="11"/>
      <c r="C143" s="4">
        <f>C113+C103+C123</f>
        <v>5910.799999999999</v>
      </c>
      <c r="D143" s="4">
        <f>D113+D103+D123+D133</f>
        <v>6728.799999999999</v>
      </c>
      <c r="E143" s="4">
        <f>E113+E103+E123+E133</f>
        <v>5809.6</v>
      </c>
      <c r="F143" s="4">
        <f>F113+F103+F123</f>
        <v>0</v>
      </c>
      <c r="G143" s="30">
        <f>E143/C143</f>
        <v>0.9828787981322327</v>
      </c>
      <c r="H143" s="5" t="e">
        <f>E143/#REF!</f>
        <v>#REF!</v>
      </c>
      <c r="I143" s="5" t="e">
        <f>E143/#REF!</f>
        <v>#REF!</v>
      </c>
      <c r="J143" s="15">
        <f>E143/C143</f>
        <v>0.9828787981322327</v>
      </c>
      <c r="K143" s="16">
        <f>E143/D143</f>
        <v>0.8633931756033767</v>
      </c>
    </row>
    <row r="144" spans="1:11" ht="12.75">
      <c r="A144" s="20" t="s">
        <v>49</v>
      </c>
      <c r="B144" s="11"/>
      <c r="C144" s="4">
        <f>C114+C104+C124</f>
        <v>5630.400000000001</v>
      </c>
      <c r="D144" s="4">
        <f>D114+D104+D124+D134</f>
        <v>9328.4</v>
      </c>
      <c r="E144" s="4">
        <f>E114+E104+E124+E134</f>
        <v>7897.2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1.4026001705029836</v>
      </c>
      <c r="K144" s="16">
        <f>E144/D144</f>
        <v>0.8465760473393079</v>
      </c>
    </row>
    <row r="145" spans="1:11" s="92" customFormat="1" ht="16.5">
      <c r="A145" s="115" t="s">
        <v>35</v>
      </c>
      <c r="B145" s="116"/>
      <c r="C145" s="17">
        <f>C135+C85</f>
        <v>94124.4</v>
      </c>
      <c r="D145" s="17">
        <f>D135+D85</f>
        <v>109179.79999999999</v>
      </c>
      <c r="E145" s="17">
        <f>E135+E85</f>
        <v>73423.4</v>
      </c>
      <c r="F145" s="74">
        <f>F135+F85</f>
        <v>0</v>
      </c>
      <c r="G145" s="18">
        <f>E145/C145</f>
        <v>0.7800676551457433</v>
      </c>
      <c r="H145" s="18" t="e">
        <f>E145/#REF!</f>
        <v>#REF!</v>
      </c>
      <c r="I145" s="18" t="e">
        <f>E145/#REF!</f>
        <v>#REF!</v>
      </c>
      <c r="J145" s="91">
        <f>E145/C145</f>
        <v>0.7800676551457433</v>
      </c>
      <c r="K145" s="91">
        <f>E145/D145</f>
        <v>0.6724998580323467</v>
      </c>
    </row>
    <row r="146" spans="1:11" ht="15.75">
      <c r="A146" s="22" t="s">
        <v>41</v>
      </c>
      <c r="B146" s="23"/>
      <c r="C146" s="24">
        <f>C86+C136</f>
        <v>8259</v>
      </c>
      <c r="D146" s="24">
        <f>D86+D136</f>
        <v>11953.099999999999</v>
      </c>
      <c r="E146" s="24">
        <f>E86+E136</f>
        <v>6899.4</v>
      </c>
      <c r="F146" s="75">
        <f>F86+F136</f>
        <v>0</v>
      </c>
      <c r="G146" s="50">
        <f>E146/C146</f>
        <v>0.835379585906284</v>
      </c>
      <c r="H146" s="50" t="e">
        <f>E146/#REF!</f>
        <v>#REF!</v>
      </c>
      <c r="I146" s="50" t="e">
        <f>E146/#REF!</f>
        <v>#REF!</v>
      </c>
      <c r="J146" s="82">
        <f>E146/C146</f>
        <v>0.835379585906284</v>
      </c>
      <c r="K146" s="51">
        <f>E146/D146</f>
        <v>0.5772059131104066</v>
      </c>
    </row>
    <row r="147" spans="1:11" ht="15.75">
      <c r="A147" s="22" t="s">
        <v>42</v>
      </c>
      <c r="B147" s="23"/>
      <c r="C147" s="24">
        <f>C87+C137</f>
        <v>5738</v>
      </c>
      <c r="D147" s="24">
        <f>D87+D137</f>
        <v>6339.599999999999</v>
      </c>
      <c r="E147" s="24">
        <f>E87+E137</f>
        <v>4348.6</v>
      </c>
      <c r="F147" s="75">
        <f>F87+F137</f>
        <v>0</v>
      </c>
      <c r="G147" s="50">
        <f>E147/C147</f>
        <v>0.757859881491809</v>
      </c>
      <c r="H147" s="50" t="e">
        <f>E147/#REF!</f>
        <v>#REF!</v>
      </c>
      <c r="I147" s="50" t="e">
        <f>E147/#REF!</f>
        <v>#REF!</v>
      </c>
      <c r="J147" s="82">
        <f>E147/C147</f>
        <v>0.757859881491809</v>
      </c>
      <c r="K147" s="51">
        <f>E147/D147</f>
        <v>0.6859423307464194</v>
      </c>
    </row>
    <row r="148" spans="1:11" ht="15.75">
      <c r="A148" s="22" t="s">
        <v>43</v>
      </c>
      <c r="B148" s="23"/>
      <c r="C148" s="24">
        <f>C88+C138</f>
        <v>7911.799999999999</v>
      </c>
      <c r="D148" s="24">
        <f>D88+D138</f>
        <v>8845.9</v>
      </c>
      <c r="E148" s="24">
        <f>E88+E138</f>
        <v>5590.6</v>
      </c>
      <c r="F148" s="75">
        <f>F88+F138</f>
        <v>0</v>
      </c>
      <c r="G148" s="50">
        <f>E148/C148</f>
        <v>0.70661543517278</v>
      </c>
      <c r="H148" s="50" t="e">
        <f>E148/#REF!</f>
        <v>#REF!</v>
      </c>
      <c r="I148" s="50" t="e">
        <f>E148/#REF!</f>
        <v>#REF!</v>
      </c>
      <c r="J148" s="82">
        <f>E148/C148</f>
        <v>0.70661543517278</v>
      </c>
      <c r="K148" s="51">
        <f>E148/D148</f>
        <v>0.6319990051888447</v>
      </c>
    </row>
    <row r="149" spans="1:11" ht="15.75">
      <c r="A149" s="22" t="s">
        <v>44</v>
      </c>
      <c r="B149" s="23"/>
      <c r="C149" s="24">
        <f>C89+C139</f>
        <v>6727.3</v>
      </c>
      <c r="D149" s="24">
        <f>D89+D139</f>
        <v>8679.7</v>
      </c>
      <c r="E149" s="24">
        <f>E89+E139</f>
        <v>5476</v>
      </c>
      <c r="F149" s="75">
        <f>F89+F139</f>
        <v>0</v>
      </c>
      <c r="G149" s="50">
        <f>E149/C149</f>
        <v>0.8139967000133783</v>
      </c>
      <c r="H149" s="50" t="e">
        <f>E149/#REF!</f>
        <v>#REF!</v>
      </c>
      <c r="I149" s="50" t="e">
        <f>E149/#REF!</f>
        <v>#REF!</v>
      </c>
      <c r="J149" s="82">
        <f>E149/C149</f>
        <v>0.8139967000133783</v>
      </c>
      <c r="K149" s="51">
        <f>E149/D149</f>
        <v>0.6308973812458956</v>
      </c>
    </row>
    <row r="150" spans="1:11" ht="15.75">
      <c r="A150" s="22" t="s">
        <v>45</v>
      </c>
      <c r="B150" s="23"/>
      <c r="C150" s="24">
        <f>C90+C140</f>
        <v>6945.799999999999</v>
      </c>
      <c r="D150" s="24">
        <f>D90+D140</f>
        <v>8435.3</v>
      </c>
      <c r="E150" s="24">
        <f>E90+E140</f>
        <v>6402.400000000001</v>
      </c>
      <c r="F150" s="75">
        <f>F90+F140</f>
        <v>0</v>
      </c>
      <c r="G150" s="50">
        <f>E150/C150</f>
        <v>0.9217656713409544</v>
      </c>
      <c r="H150" s="50" t="e">
        <f>E150/#REF!</f>
        <v>#REF!</v>
      </c>
      <c r="I150" s="50" t="e">
        <f>E150/#REF!</f>
        <v>#REF!</v>
      </c>
      <c r="J150" s="82">
        <f>E150/C150</f>
        <v>0.9217656713409544</v>
      </c>
      <c r="K150" s="51">
        <f>E150/D150</f>
        <v>0.7590008654108332</v>
      </c>
    </row>
    <row r="151" spans="1:11" ht="15.75">
      <c r="A151" s="22" t="s">
        <v>46</v>
      </c>
      <c r="B151" s="23"/>
      <c r="C151" s="24">
        <f>C91+C141</f>
        <v>9714.1</v>
      </c>
      <c r="D151" s="24">
        <f>D91+D141</f>
        <v>10308.8</v>
      </c>
      <c r="E151" s="24">
        <f>E91+E141</f>
        <v>7539.4</v>
      </c>
      <c r="F151" s="75">
        <f>F91+F141</f>
        <v>0</v>
      </c>
      <c r="G151" s="50">
        <f>E151/C151</f>
        <v>0.7761295436530403</v>
      </c>
      <c r="H151" s="50" t="e">
        <f>E151/#REF!</f>
        <v>#REF!</v>
      </c>
      <c r="I151" s="50" t="e">
        <f>E151/#REF!</f>
        <v>#REF!</v>
      </c>
      <c r="J151" s="82">
        <f>E151/C151</f>
        <v>0.7761295436530403</v>
      </c>
      <c r="K151" s="51">
        <f>E151/D151</f>
        <v>0.7313557349060996</v>
      </c>
    </row>
    <row r="152" spans="1:11" ht="15.75">
      <c r="A152" s="22" t="s">
        <v>47</v>
      </c>
      <c r="B152" s="23"/>
      <c r="C152" s="24">
        <f>C92+C142</f>
        <v>5511.5</v>
      </c>
      <c r="D152" s="24">
        <f>D92+D142</f>
        <v>6595.5</v>
      </c>
      <c r="E152" s="24">
        <f>E92+E142</f>
        <v>5175.599999999999</v>
      </c>
      <c r="F152" s="75">
        <f>F92+F142</f>
        <v>0</v>
      </c>
      <c r="G152" s="50">
        <f>E152/C152</f>
        <v>0.939054703801143</v>
      </c>
      <c r="H152" s="50" t="e">
        <f>E152/#REF!</f>
        <v>#REF!</v>
      </c>
      <c r="I152" s="50" t="e">
        <f>E152/#REF!</f>
        <v>#REF!</v>
      </c>
      <c r="J152" s="82">
        <f>E152/C152</f>
        <v>0.939054703801143</v>
      </c>
      <c r="K152" s="51">
        <f>E152/D152</f>
        <v>0.7847168523993632</v>
      </c>
    </row>
    <row r="153" spans="1:11" ht="15.75">
      <c r="A153" s="22" t="s">
        <v>48</v>
      </c>
      <c r="B153" s="23"/>
      <c r="C153" s="24">
        <f>C93+C143</f>
        <v>8698.5</v>
      </c>
      <c r="D153" s="24">
        <f>D93+D143</f>
        <v>9528.599999999999</v>
      </c>
      <c r="E153" s="24">
        <f>E93+E143</f>
        <v>7609.5</v>
      </c>
      <c r="F153" s="75">
        <f>F93+F143</f>
        <v>0</v>
      </c>
      <c r="G153" s="50">
        <f>E153/C153</f>
        <v>0.8748060010346611</v>
      </c>
      <c r="H153" s="50" t="e">
        <f>E153/#REF!</f>
        <v>#REF!</v>
      </c>
      <c r="I153" s="50" t="e">
        <f>E153/#REF!</f>
        <v>#REF!</v>
      </c>
      <c r="J153" s="82">
        <f>E153/C153</f>
        <v>0.8748060010346611</v>
      </c>
      <c r="K153" s="51">
        <f>E153/D153</f>
        <v>0.7985958063094265</v>
      </c>
    </row>
    <row r="154" spans="1:11" ht="15.75">
      <c r="A154" s="25" t="s">
        <v>49</v>
      </c>
      <c r="B154" s="23"/>
      <c r="C154" s="24">
        <f>C94+C144</f>
        <v>34618.399999999994</v>
      </c>
      <c r="D154" s="24">
        <f>D94+D144</f>
        <v>38493.299999999996</v>
      </c>
      <c r="E154" s="24">
        <f>E94+E144</f>
        <v>24381.899999999998</v>
      </c>
      <c r="F154" s="24">
        <f>F94+F144</f>
        <v>0</v>
      </c>
      <c r="G154" s="50">
        <f>E154/C154</f>
        <v>0.7043046472396183</v>
      </c>
      <c r="H154" s="50" t="e">
        <f>E154/#REF!</f>
        <v>#REF!</v>
      </c>
      <c r="I154" s="50" t="e">
        <f>E154/#REF!</f>
        <v>#REF!</v>
      </c>
      <c r="J154" s="82">
        <f>E154/C154</f>
        <v>0.7043046472396183</v>
      </c>
      <c r="K154" s="51">
        <f>E154/D154</f>
        <v>0.6334063330501671</v>
      </c>
    </row>
    <row r="155" spans="8:11" ht="12.75" hidden="1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85:B85"/>
    <mergeCell ref="A65:B65"/>
    <mergeCell ref="A84:B84"/>
    <mergeCell ref="J3:J4"/>
    <mergeCell ref="K3:K4"/>
    <mergeCell ref="A1:F1"/>
    <mergeCell ref="A2:F2"/>
    <mergeCell ref="E3:E4"/>
    <mergeCell ref="D3:D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2021-10-14T07:38:03Z</dcterms:modified>
  <cp:category/>
  <cp:version/>
  <cp:contentType/>
  <cp:contentStatus/>
</cp:coreProperties>
</file>