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<sst xmlns="http://schemas.openxmlformats.org/spreadsheetml/2006/main" count="353" uniqueCount="124">
  <si>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</si>
  <si>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</si>
  <si>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</si>
  <si>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</si>
  <si>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</si>
  <si>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</si>
  <si>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</si>
  <si>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</si>
  <si>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</si>
  <si>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</si>
  <si>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</si>
  <si>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</si>
  <si>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</si>
  <si>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</si>
  <si>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</si>
  <si>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</si>
  <si>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</si>
  <si>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</si>
  <si>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</si>
  <si>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</si>
  <si>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</si>
  <si>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</si>
  <si>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</si>
  <si>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</si>
  <si>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</si>
  <si>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</si>
  <si>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</si>
  <si>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</si>
  <si>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</si>
  <si>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</si>
  <si>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</si>
  <si>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</si>
  <si>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</si>
  <si>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</si>
  <si>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</si>
  <si>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</si>
  <si>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</si>
  <si>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</si>
  <si>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</si>
  <si>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</si>
  <si>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</si>
  <si>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</si>
  <si>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</si>
  <si>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</si>
  <si>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</si>
  <si>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</si>
  <si>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</si>
  <si>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</si>
  <si>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</si>
  <si>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</si>
  <si>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</si>
  <si>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</si>
  <si>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</si>
  <si>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</si>
  <si>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</si>
  <si>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</si>
  <si>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</si>
  <si>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</si>
  <si>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</si>
  <si>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</si>
  <si>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</si>
  <si>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</si>
  <si>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</si>
  <si>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</si>
  <si>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</si>
  <si>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</si>
  <si>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</si>
  <si>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</si>
  <si>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</si>
  <si>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</si>
  <si>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</si>
  <si>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</si>
  <si>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</si>
  <si>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</si>
  <si>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</si>
  <si>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</si>
  <si>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</si>
  <si>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</si>
  <si>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</si>
  <si>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</si>
  <si>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</si>
  <si>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</si>
  <si>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</si>
  <si>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</si>
  <si>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</si>
  <si>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</si>
  <si>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</si>
  <si>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</si>
  <si>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</si>
  <si>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</si>
  <si>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</si>
  <si>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</si>
  <si>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</si>
  <si>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</si>
  <si>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</si>
  <si>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</si>
  <si>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</si>
  <si>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</si>
  <si>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</si>
  <si>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</si>
  <si>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</si>
  <si>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</si>
  <si>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</si>
  <si>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</si>
  <si>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</si>
  <si>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</si>
  <si>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</si>
  <si>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</si>
  <si>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</si>
  <si>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</si>
  <si>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</si>
  <si>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</si>
  <si>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</si>
  <si>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</si>
  <si>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</si>
  <si>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</si>
  <si>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</si>
  <si>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</si>
  <si>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об исполнении бюджетов поселений на 1 ноября 2022 г.</t>
  </si>
  <si>
    <t>исполнено на 01 ноября</t>
  </si>
  <si>
    <t>исполнено за октябрь</t>
  </si>
  <si>
    <t>на 01 ноября 2022 года</t>
  </si>
  <si>
    <t>на 1 ноября 2022 года</t>
  </si>
  <si>
    <t>исполнено на 1 ноября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</si>
</sst>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консолидированный 01.08.2022"/>
      <sheetName val="консолидированный 01.09.2022"/>
      <sheetName val="консолидированный 01.10.2022"/>
      <sheetName val="консолидированный 01.11.2022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районный 01.08.2022"/>
      <sheetName val="районный 01.09.2022"/>
      <sheetName val="районный 01.10.2022"/>
      <sheetName val="районный 01.11.2022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  <sheetName val="поселения 01.08.2022"/>
      <sheetName val="поселения 01.09.2022"/>
      <sheetName val="поселения 01.10.2022"/>
      <sheetName val="поселения 01.11.2022"/>
    </sheetNames>
    <sheetDataSet>
      <sheetData sheetId="28">
        <row r="6">
          <cell r="H6">
            <v>473</v>
          </cell>
        </row>
        <row r="7">
          <cell r="H7">
            <v>141.4</v>
          </cell>
        </row>
        <row r="8">
          <cell r="H8">
            <v>380.3</v>
          </cell>
        </row>
        <row r="9">
          <cell r="H9">
            <v>332.7</v>
          </cell>
        </row>
        <row r="10">
          <cell r="H10">
            <v>33.9</v>
          </cell>
        </row>
        <row r="11">
          <cell r="H11">
            <v>1313.5</v>
          </cell>
        </row>
        <row r="12">
          <cell r="H12">
            <v>202.3</v>
          </cell>
        </row>
        <row r="13">
          <cell r="H13">
            <v>119.9</v>
          </cell>
        </row>
        <row r="14">
          <cell r="H14">
            <v>10230.3</v>
          </cell>
        </row>
        <row r="16">
          <cell r="H16">
            <v>1218.7</v>
          </cell>
        </row>
        <row r="17">
          <cell r="H17">
            <v>687</v>
          </cell>
        </row>
        <row r="18">
          <cell r="H18">
            <v>1058</v>
          </cell>
        </row>
        <row r="19">
          <cell r="H19">
            <v>1227.9</v>
          </cell>
        </row>
        <row r="20">
          <cell r="H20">
            <v>870.7</v>
          </cell>
        </row>
        <row r="21">
          <cell r="H21">
            <v>1331.7</v>
          </cell>
        </row>
        <row r="22">
          <cell r="H22">
            <v>1138.9</v>
          </cell>
        </row>
        <row r="23">
          <cell r="H23">
            <v>1520</v>
          </cell>
        </row>
        <row r="24">
          <cell r="H24">
            <v>2437.5</v>
          </cell>
        </row>
        <row r="26">
          <cell r="H26">
            <v>5.5</v>
          </cell>
        </row>
        <row r="29">
          <cell r="H29">
            <v>8.7</v>
          </cell>
        </row>
        <row r="31">
          <cell r="H31">
            <v>-2.5</v>
          </cell>
        </row>
        <row r="33">
          <cell r="H33">
            <v>20.4</v>
          </cell>
        </row>
        <row r="34">
          <cell r="H34">
            <v>1.7</v>
          </cell>
        </row>
        <row r="36">
          <cell r="H36">
            <v>121.6</v>
          </cell>
        </row>
        <row r="37">
          <cell r="H37">
            <v>14.5</v>
          </cell>
        </row>
        <row r="38">
          <cell r="H38">
            <v>917.7</v>
          </cell>
        </row>
        <row r="39">
          <cell r="H39">
            <v>70.7</v>
          </cell>
        </row>
        <row r="40">
          <cell r="H40">
            <v>17.2</v>
          </cell>
        </row>
        <row r="41">
          <cell r="H41">
            <v>126.7</v>
          </cell>
        </row>
        <row r="42">
          <cell r="H42">
            <v>23.2</v>
          </cell>
        </row>
        <row r="43">
          <cell r="H43">
            <v>104.8</v>
          </cell>
        </row>
        <row r="44">
          <cell r="H44">
            <v>277.3</v>
          </cell>
        </row>
        <row r="46">
          <cell r="H46">
            <v>126</v>
          </cell>
        </row>
        <row r="47">
          <cell r="H47">
            <v>108.8</v>
          </cell>
        </row>
        <row r="48">
          <cell r="H48">
            <v>47.1</v>
          </cell>
        </row>
        <row r="51">
          <cell r="H51">
            <v>55.9</v>
          </cell>
        </row>
        <row r="52">
          <cell r="H52">
            <v>66.1</v>
          </cell>
        </row>
        <row r="53">
          <cell r="H53">
            <v>39.1</v>
          </cell>
        </row>
        <row r="54">
          <cell r="H54">
            <v>0.3</v>
          </cell>
        </row>
        <row r="55">
          <cell r="H55">
            <v>449.6</v>
          </cell>
        </row>
        <row r="56">
          <cell r="H56">
            <v>915.3</v>
          </cell>
        </row>
        <row r="58">
          <cell r="H58">
            <v>264</v>
          </cell>
        </row>
        <row r="59">
          <cell r="H59">
            <v>75.2</v>
          </cell>
        </row>
        <row r="60">
          <cell r="H60">
            <v>336</v>
          </cell>
        </row>
        <row r="61">
          <cell r="H61">
            <v>261.8</v>
          </cell>
        </row>
        <row r="62">
          <cell r="H62">
            <v>150.6</v>
          </cell>
        </row>
        <row r="63">
          <cell r="H63">
            <v>233</v>
          </cell>
        </row>
        <row r="64">
          <cell r="H64">
            <v>153</v>
          </cell>
        </row>
        <row r="65">
          <cell r="H65">
            <v>208.5</v>
          </cell>
        </row>
        <row r="66">
          <cell r="H66">
            <v>465.9</v>
          </cell>
        </row>
        <row r="69">
          <cell r="H69">
            <v>1454.8</v>
          </cell>
        </row>
        <row r="71">
          <cell r="H71">
            <v>1579.6</v>
          </cell>
        </row>
        <row r="74">
          <cell r="H74">
            <v>170.5</v>
          </cell>
        </row>
        <row r="76">
          <cell r="H76">
            <v>1124.4</v>
          </cell>
        </row>
        <row r="79">
          <cell r="H79">
            <v>30.4</v>
          </cell>
        </row>
        <row r="80">
          <cell r="H80">
            <v>114.3</v>
          </cell>
        </row>
        <row r="81">
          <cell r="H81">
            <v>151.3</v>
          </cell>
        </row>
        <row r="86">
          <cell r="H86">
            <v>620.4</v>
          </cell>
        </row>
        <row r="99">
          <cell r="H99">
            <v>3810.2</v>
          </cell>
        </row>
        <row r="100">
          <cell r="H100">
            <v>2240.3</v>
          </cell>
        </row>
        <row r="101">
          <cell r="H101">
            <v>2864.7</v>
          </cell>
        </row>
        <row r="102">
          <cell r="H102">
            <v>2508.2</v>
          </cell>
        </row>
        <row r="103">
          <cell r="H103">
            <v>2870.2</v>
          </cell>
        </row>
        <row r="104">
          <cell r="H104">
            <v>2702.7</v>
          </cell>
        </row>
        <row r="105">
          <cell r="H105">
            <v>2806.4</v>
          </cell>
        </row>
        <row r="106">
          <cell r="H106">
            <v>3577.9</v>
          </cell>
        </row>
        <row r="111">
          <cell r="H111">
            <v>72.1</v>
          </cell>
        </row>
        <row r="112">
          <cell r="H112">
            <v>72.2</v>
          </cell>
        </row>
        <row r="113">
          <cell r="H113">
            <v>72.2</v>
          </cell>
        </row>
        <row r="114">
          <cell r="H114">
            <v>72.2</v>
          </cell>
        </row>
        <row r="115">
          <cell r="H115">
            <v>72.2</v>
          </cell>
        </row>
        <row r="116">
          <cell r="H116">
            <v>72.2</v>
          </cell>
        </row>
        <row r="117">
          <cell r="H117">
            <v>72.1</v>
          </cell>
        </row>
        <row r="118">
          <cell r="H118">
            <v>72.1</v>
          </cell>
        </row>
        <row r="119">
          <cell r="H119">
            <v>468.7</v>
          </cell>
        </row>
        <row r="123">
          <cell r="H123">
            <v>32.7</v>
          </cell>
        </row>
        <row r="124">
          <cell r="H124">
            <v>1261.3</v>
          </cell>
        </row>
        <row r="126">
          <cell r="H126">
            <v>1938.6</v>
          </cell>
        </row>
        <row r="127">
          <cell r="H127">
            <v>49.8</v>
          </cell>
        </row>
        <row r="128">
          <cell r="H128">
            <v>1155</v>
          </cell>
        </row>
        <row r="129">
          <cell r="H129">
            <v>14373.8</v>
          </cell>
        </row>
        <row r="132">
          <cell r="H132">
            <v>213</v>
          </cell>
        </row>
        <row r="133">
          <cell r="H133">
            <v>800</v>
          </cell>
        </row>
        <row r="134">
          <cell r="H134">
            <v>1059</v>
          </cell>
        </row>
        <row r="139">
          <cell r="H139">
            <v>6777.5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SheetLayoutView="100" zoomScalePageLayoutView="0" workbookViewId="0" topLeftCell="A32">
      <selection activeCell="F46" sqref="F46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122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123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180951.5</v>
      </c>
      <c r="E5" s="70">
        <v>151121.8</v>
      </c>
      <c r="F5" s="98">
        <f>E5/C5</f>
        <v>0.8684547011906629</v>
      </c>
      <c r="G5" s="98">
        <f>E5/D5</f>
        <v>0.8351508553396904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13134</v>
      </c>
      <c r="E6" s="70">
        <v>12875</v>
      </c>
      <c r="F6" s="98">
        <f>E6/C6</f>
        <v>1.0811332795915627</v>
      </c>
      <c r="G6" s="98">
        <f>E6/D6</f>
        <v>0.9802801888229024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18.4</v>
      </c>
      <c r="F7" s="98"/>
      <c r="G7" s="98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10677.5</v>
      </c>
      <c r="E8" s="70">
        <v>9636.3</v>
      </c>
      <c r="F8" s="98">
        <f>E8/C8</f>
        <v>1.0062444525661776</v>
      </c>
      <c r="G8" s="98">
        <f>E8/D8</f>
        <v>0.9024865371107468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50.6</v>
      </c>
      <c r="E9" s="70">
        <v>67.3</v>
      </c>
      <c r="F9" s="98">
        <f>E9/C9</f>
        <v>1.9794117647058822</v>
      </c>
      <c r="G9" s="98">
        <f>E9/D9</f>
        <v>1.3300395256916995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1019.1</v>
      </c>
      <c r="F10" s="98">
        <f>E10/C10</f>
        <v>0.5684721370000558</v>
      </c>
      <c r="G10" s="98">
        <f>E10/D10</f>
        <v>0.5684721370000558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6501</v>
      </c>
      <c r="E11" s="70">
        <v>2515.1</v>
      </c>
      <c r="F11" s="98">
        <f>E11/C11</f>
        <v>0.43670237702498566</v>
      </c>
      <c r="G11" s="98">
        <f>E11/D11</f>
        <v>0.38687894170127674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2507.9</v>
      </c>
      <c r="E12" s="70">
        <v>2040.2</v>
      </c>
      <c r="F12" s="98">
        <f>E12/C12</f>
        <v>0.8262260559672782</v>
      </c>
      <c r="G12" s="98">
        <f>E12/D12</f>
        <v>0.8135093105785717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10201.5</v>
      </c>
      <c r="E13" s="70">
        <v>5532.3</v>
      </c>
      <c r="F13" s="98">
        <f>E13/C13</f>
        <v>0.5470808116767534</v>
      </c>
      <c r="G13" s="98">
        <f>E13/D13</f>
        <v>0.5423026025584473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1200.7</v>
      </c>
      <c r="F14" s="98">
        <f>E14/C14</f>
        <v>0.8032512710730533</v>
      </c>
      <c r="G14" s="98">
        <f>E14/D14</f>
        <v>0.8032512710730533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98"/>
      <c r="G15" s="98"/>
    </row>
    <row r="16" spans="1:7" s="45" customFormat="1" ht="15.75" outlineLevel="1">
      <c r="A16" s="101" t="s">
        <v>15</v>
      </c>
      <c r="B16" s="101"/>
      <c r="C16" s="97">
        <f>SUM(C5:C15)</f>
        <v>217160.09999999995</v>
      </c>
      <c r="D16" s="97">
        <f>SUM(D5:D15)</f>
        <v>227311.5</v>
      </c>
      <c r="E16" s="97">
        <f>SUM(E5:E15)</f>
        <v>186026.19999999998</v>
      </c>
      <c r="F16" s="41">
        <f>E16/C16</f>
        <v>0.8566315819526701</v>
      </c>
      <c r="G16" s="41">
        <f>E16/D16</f>
        <v>0.8183756651115319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4268.9</v>
      </c>
      <c r="F17" s="98">
        <f>E17/C17</f>
        <v>0.7051138052921938</v>
      </c>
      <c r="G17" s="98">
        <f>E17/D17</f>
        <v>0.7051138052921938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359</v>
      </c>
      <c r="F18" s="98">
        <f>E18/C18</f>
        <v>0.08452627613486532</v>
      </c>
      <c r="G18" s="98">
        <f>E18/D18</f>
        <v>0.08452627613486532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700.9</v>
      </c>
      <c r="F19" s="98">
        <f>E19/C19</f>
        <v>0.461148759786828</v>
      </c>
      <c r="G19" s="98">
        <f>E19/D19</f>
        <v>0.461148759786828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98">
        <f>E20/C20</f>
        <v>0.4</v>
      </c>
      <c r="G20" s="98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758.1</v>
      </c>
      <c r="F21" s="98">
        <f>E21/C21</f>
        <v>1.0383509108341322</v>
      </c>
      <c r="G21" s="98">
        <f>E21/D21</f>
        <v>1.0383509108341322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40</v>
      </c>
      <c r="F22" s="98">
        <f>E22/C22</f>
        <v>0.18399264029438822</v>
      </c>
      <c r="G22" s="98">
        <f>E22/D22</f>
        <v>0.18399264029438822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98"/>
      <c r="G23" s="98"/>
    </row>
    <row r="24" spans="1:7" ht="15.75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4182.5</v>
      </c>
      <c r="F24" s="98">
        <f>E24/C24</f>
        <v>1.2304003765481129</v>
      </c>
      <c r="G24" s="98">
        <f>E24/D24</f>
        <v>1.2304003765481129</v>
      </c>
    </row>
    <row r="25" spans="1:7" ht="30.75" customHeight="1" outlineLevel="1">
      <c r="A25" s="38" t="s">
        <v>67</v>
      </c>
      <c r="B25" s="43" t="s">
        <v>63</v>
      </c>
      <c r="C25" s="70">
        <v>100</v>
      </c>
      <c r="D25" s="70">
        <v>394.4</v>
      </c>
      <c r="E25" s="40">
        <v>394.4</v>
      </c>
      <c r="F25" s="69" t="s">
        <v>14</v>
      </c>
      <c r="G25" s="98">
        <f>E25/D25</f>
        <v>1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1415.1</v>
      </c>
      <c r="F26" s="69" t="s">
        <v>14</v>
      </c>
      <c r="G26" s="69" t="s">
        <v>14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486.9</v>
      </c>
      <c r="F27" s="98">
        <f>E27/C27</f>
        <v>1.132588974180042</v>
      </c>
      <c r="G27" s="98">
        <f>E27/D27</f>
        <v>1.132588974180042</v>
      </c>
    </row>
    <row r="28" spans="1:7" ht="15.75" outlineLevel="1">
      <c r="A28" s="38" t="s">
        <v>24</v>
      </c>
      <c r="B28" s="43" t="s">
        <v>25</v>
      </c>
      <c r="C28" s="70"/>
      <c r="D28" s="70">
        <v>1005.2</v>
      </c>
      <c r="E28" s="40">
        <v>916.4</v>
      </c>
      <c r="F28" s="98"/>
      <c r="G28" s="98">
        <f>E28/D28</f>
        <v>0.9116593712693991</v>
      </c>
    </row>
    <row r="29" spans="1:7" s="46" customFormat="1" ht="15.75" outlineLevel="1">
      <c r="A29" s="102" t="s">
        <v>26</v>
      </c>
      <c r="B29" s="102"/>
      <c r="C29" s="48">
        <f>SUM(C17:C28)</f>
        <v>17399</v>
      </c>
      <c r="D29" s="48">
        <f>SUM(D17:D28)</f>
        <v>18698.600000000002</v>
      </c>
      <c r="E29" s="48">
        <f>SUM(E17:E28)</f>
        <v>13522.599999999999</v>
      </c>
      <c r="F29" s="41">
        <f>E29/C29</f>
        <v>0.7772055865279613</v>
      </c>
      <c r="G29" s="41">
        <f>E29/D29</f>
        <v>0.7231878322441251</v>
      </c>
    </row>
    <row r="30" spans="1:7" s="46" customFormat="1" ht="15.75">
      <c r="A30" s="100" t="s">
        <v>27</v>
      </c>
      <c r="B30" s="100"/>
      <c r="C30" s="48">
        <f>C16+C29</f>
        <v>234559.09999999995</v>
      </c>
      <c r="D30" s="48">
        <f>D16+D29</f>
        <v>246010.1</v>
      </c>
      <c r="E30" s="48">
        <f>E16+E29</f>
        <v>199548.8</v>
      </c>
      <c r="F30" s="41">
        <f>E30/C30</f>
        <v>0.850739962764182</v>
      </c>
      <c r="G30" s="41">
        <f>E30/D30</f>
        <v>0.8111406808094463</v>
      </c>
    </row>
    <row r="31" spans="1:7" s="46" customFormat="1" ht="75" customHeight="1" outlineLevel="1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531684.3</v>
      </c>
      <c r="E31" s="48">
        <f>E32+E37+E38+E39</f>
        <v>429553.1</v>
      </c>
      <c r="F31" s="41">
        <f>E31/C31</f>
        <v>0.8599733971737098</v>
      </c>
      <c r="G31" s="41">
        <f>E31/D31</f>
        <v>0.8079100699418809</v>
      </c>
    </row>
    <row r="32" spans="1:7" s="46" customFormat="1" ht="78" customHeight="1" outlineLevel="1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532146.8</v>
      </c>
      <c r="E32" s="48">
        <f>E33+E34+E35+E36</f>
        <v>430012.89999999997</v>
      </c>
      <c r="F32" s="41">
        <f>E32/C32</f>
        <v>0.8608939254344079</v>
      </c>
      <c r="G32" s="41">
        <f>E32/D32</f>
        <v>0.8080719455608865</v>
      </c>
    </row>
    <row r="33" spans="1:7" s="46" customFormat="1" ht="47.25" customHeight="1" outlineLevel="1">
      <c r="A33" s="47" t="s">
        <v>98</v>
      </c>
      <c r="B33" s="47" t="s">
        <v>32</v>
      </c>
      <c r="C33" s="48">
        <v>167724</v>
      </c>
      <c r="D33" s="48">
        <v>167724</v>
      </c>
      <c r="E33" s="48">
        <v>151603.7</v>
      </c>
      <c r="F33" s="41">
        <f>E33/C33</f>
        <v>0.903887934940736</v>
      </c>
      <c r="G33" s="41">
        <f>E33/D33</f>
        <v>0.903887934940736</v>
      </c>
    </row>
    <row r="34" spans="1:7" s="46" customFormat="1" ht="35.25" customHeight="1" outlineLevel="1">
      <c r="A34" s="47" t="s">
        <v>99</v>
      </c>
      <c r="B34" s="47" t="s">
        <v>33</v>
      </c>
      <c r="C34" s="48">
        <v>91329.8</v>
      </c>
      <c r="D34" s="48">
        <v>112709.7</v>
      </c>
      <c r="E34" s="48">
        <v>65433.8</v>
      </c>
      <c r="F34" s="41">
        <f>E34/C34</f>
        <v>0.7164561840713546</v>
      </c>
      <c r="G34" s="41">
        <f>E34/D34</f>
        <v>0.5805516295403147</v>
      </c>
    </row>
    <row r="35" spans="1:249" ht="63">
      <c r="A35" s="47" t="s">
        <v>100</v>
      </c>
      <c r="B35" s="47" t="s">
        <v>34</v>
      </c>
      <c r="C35" s="48">
        <v>240017.1</v>
      </c>
      <c r="D35" s="48">
        <v>238211.5</v>
      </c>
      <c r="E35" s="48">
        <v>200399.3</v>
      </c>
      <c r="F35" s="41">
        <f>E35/C35</f>
        <v>0.8349375940297586</v>
      </c>
      <c r="G35" s="41">
        <f>E35/D35</f>
        <v>0.841266269680515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101</v>
      </c>
      <c r="B36" s="47" t="s">
        <v>56</v>
      </c>
      <c r="C36" s="48">
        <v>424.9</v>
      </c>
      <c r="D36" s="48">
        <v>13501.6</v>
      </c>
      <c r="E36" s="48">
        <v>12576.1</v>
      </c>
      <c r="F36" s="42" t="s">
        <v>14</v>
      </c>
      <c r="G36" s="41">
        <f>E36/D36</f>
        <v>0.931452568584464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107</v>
      </c>
      <c r="C37" s="78"/>
      <c r="D37" s="78"/>
      <c r="E37" s="79"/>
      <c r="F37" s="98"/>
      <c r="G37" s="9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31.5">
      <c r="A38" s="47" t="s">
        <v>117</v>
      </c>
      <c r="B38" s="49" t="s">
        <v>112</v>
      </c>
      <c r="C38" s="78"/>
      <c r="D38" s="78">
        <v>103.7</v>
      </c>
      <c r="E38" s="79">
        <v>106.4</v>
      </c>
      <c r="F38" s="98"/>
      <c r="G38" s="41">
        <f>E38/D38</f>
        <v>1.026036644165863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47.25">
      <c r="A39" s="47" t="s">
        <v>102</v>
      </c>
      <c r="B39" s="49" t="s">
        <v>59</v>
      </c>
      <c r="C39" s="48"/>
      <c r="D39" s="48">
        <v>-566.2</v>
      </c>
      <c r="E39" s="48">
        <v>-566.2</v>
      </c>
      <c r="F39" s="98"/>
      <c r="G39" s="41">
        <f>E39/D39</f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15.75">
      <c r="A40" s="99" t="s">
        <v>35</v>
      </c>
      <c r="B40" s="99"/>
      <c r="C40" s="48">
        <f>C30+C31</f>
        <v>734054.9</v>
      </c>
      <c r="D40" s="48">
        <f>D30+D31</f>
        <v>777694.4</v>
      </c>
      <c r="E40" s="48">
        <f>E30+E31</f>
        <v>629101.8999999999</v>
      </c>
      <c r="F40" s="41">
        <f>E40/C40</f>
        <v>0.8570229556399663</v>
      </c>
      <c r="G40" s="41">
        <f>E40/D40</f>
        <v>0.8089320175122772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31">
      <selection activeCell="B54" sqref="B5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121</v>
      </c>
      <c r="B3" s="110"/>
      <c r="C3" s="110"/>
      <c r="D3" s="110"/>
      <c r="E3" s="110"/>
    </row>
    <row r="4" spans="1:7" s="44" customFormat="1" ht="79.5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163350.6</v>
      </c>
      <c r="E5" s="70">
        <v>136031.5</v>
      </c>
      <c r="F5" s="69">
        <f>E5/C5</f>
        <v>0.8685487676167625</v>
      </c>
      <c r="G5" s="69">
        <f>E5/D5</f>
        <v>0.8327578839624709</v>
      </c>
    </row>
    <row r="6" spans="1:7" s="44" customFormat="1" ht="15.75" outlineLevel="1">
      <c r="A6" s="38" t="s">
        <v>6</v>
      </c>
      <c r="B6" s="43" t="s">
        <v>7</v>
      </c>
      <c r="C6" s="70"/>
      <c r="D6" s="70"/>
      <c r="E6" s="70">
        <v>18.4</v>
      </c>
      <c r="F6" s="69"/>
      <c r="G6" s="69"/>
    </row>
    <row r="7" spans="1:7" s="44" customFormat="1" ht="15.75" outlineLevel="1">
      <c r="A7" s="38" t="s">
        <v>97</v>
      </c>
      <c r="B7" s="43" t="s">
        <v>103</v>
      </c>
      <c r="C7" s="70">
        <v>9576.5</v>
      </c>
      <c r="D7" s="70">
        <v>10677.5</v>
      </c>
      <c r="E7" s="70">
        <v>9636.3</v>
      </c>
      <c r="F7" s="69">
        <f>E7/C7</f>
        <v>1.0062444525661776</v>
      </c>
      <c r="G7" s="69">
        <f>E7/D7</f>
        <v>0.9024865371107468</v>
      </c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33.6</v>
      </c>
      <c r="E8" s="40">
        <v>33.6</v>
      </c>
      <c r="F8" s="69">
        <f>E8/C8</f>
        <v>1.9764705882352942</v>
      </c>
      <c r="G8" s="69">
        <f>E8/D8</f>
        <v>1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1019.1</v>
      </c>
      <c r="F9" s="69">
        <f>E9/C9</f>
        <v>0.5684721370000558</v>
      </c>
      <c r="G9" s="69">
        <f>E9/D9</f>
        <v>0.5684721370000558</v>
      </c>
    </row>
    <row r="10" spans="1:7" s="44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1200.7</v>
      </c>
      <c r="F10" s="69">
        <f>E10/C10</f>
        <v>0.8032512710730533</v>
      </c>
      <c r="G10" s="69">
        <f>E10/D10</f>
        <v>0.8032512710730533</v>
      </c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177349.2</v>
      </c>
      <c r="E12" s="48">
        <f>SUM(E5:E11)</f>
        <v>147939.6</v>
      </c>
      <c r="F12" s="42">
        <f>E12/C12</f>
        <v>0.8727984552239731</v>
      </c>
      <c r="G12" s="42">
        <f>E12/D12</f>
        <v>0.8341712282885967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2687.5</v>
      </c>
      <c r="F13" s="69">
        <f>E13/C13</f>
        <v>0.767199543248644</v>
      </c>
      <c r="G13" s="69">
        <f>E13/D13</f>
        <v>0.767199543248644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359</v>
      </c>
      <c r="F14" s="69">
        <f>E14/C14</f>
        <v>0.08452627613486532</v>
      </c>
      <c r="G14" s="69">
        <f>E14/D14</f>
        <v>0.08452627613486532</v>
      </c>
    </row>
    <row r="15" spans="1:7" s="44" customFormat="1" ht="18.75" customHeight="1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700.9</v>
      </c>
      <c r="F15" s="69">
        <f>E15/C15</f>
        <v>0.461148759786828</v>
      </c>
      <c r="G15" s="69">
        <f>E15/D15</f>
        <v>0.461148759786828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403.9</v>
      </c>
      <c r="F17" s="69">
        <f>E17/C17</f>
        <v>0.8078</v>
      </c>
      <c r="G17" s="69">
        <f>E17/D17</f>
        <v>0.8078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40</v>
      </c>
      <c r="F18" s="69">
        <f>E18/C18</f>
        <v>0.18399264029438822</v>
      </c>
      <c r="G18" s="69">
        <f>E18/D18</f>
        <v>0.18399264029438822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15.75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2602.8</v>
      </c>
      <c r="F20" s="69">
        <f>E20/C20</f>
        <v>0.7656870532168387</v>
      </c>
      <c r="G20" s="69">
        <f>E20/D20</f>
        <v>0.7656870532168387</v>
      </c>
    </row>
    <row r="21" spans="1:7" s="44" customFormat="1" ht="30.75" customHeight="1" outlineLevel="1">
      <c r="A21" s="38" t="s">
        <v>67</v>
      </c>
      <c r="B21" s="43" t="s">
        <v>63</v>
      </c>
      <c r="C21" s="40">
        <v>100</v>
      </c>
      <c r="D21" s="40">
        <v>394.4</v>
      </c>
      <c r="E21" s="70">
        <v>394.4</v>
      </c>
      <c r="F21" s="69" t="s">
        <v>14</v>
      </c>
      <c r="G21" s="69">
        <f>E21/D21</f>
        <v>1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752.1</v>
      </c>
      <c r="F22" s="69">
        <f>E22/C22</f>
        <v>1.6713333333333333</v>
      </c>
      <c r="G22" s="69">
        <f>E22/D22</f>
        <v>1.6713333333333333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486.9</v>
      </c>
      <c r="F23" s="69">
        <f>E23/C23</f>
        <v>1.132588974180042</v>
      </c>
      <c r="G23" s="69">
        <f>E23/D23</f>
        <v>1.132588974180042</v>
      </c>
    </row>
    <row r="24" spans="1:7" s="44" customFormat="1" ht="15.75" outlineLevel="1">
      <c r="A24" s="38" t="s">
        <v>24</v>
      </c>
      <c r="B24" s="43" t="s">
        <v>25</v>
      </c>
      <c r="C24" s="40"/>
      <c r="D24" s="40"/>
      <c r="E24" s="70">
        <v>0.1</v>
      </c>
      <c r="F24" s="69"/>
      <c r="G24" s="69"/>
    </row>
    <row r="25" spans="1:7" s="54" customFormat="1" ht="15.75" outlineLevel="1">
      <c r="A25" s="108" t="s">
        <v>26</v>
      </c>
      <c r="B25" s="109"/>
      <c r="C25" s="48">
        <f>SUM(C13:C24)</f>
        <v>14367.699999999999</v>
      </c>
      <c r="D25" s="48">
        <f>SUM(D13:D24)</f>
        <v>14662.099999999999</v>
      </c>
      <c r="E25" s="48">
        <f>SUM(E13:E24)</f>
        <v>8428</v>
      </c>
      <c r="F25" s="42">
        <f>E25/C25</f>
        <v>0.5865935396758006</v>
      </c>
      <c r="G25" s="42">
        <f>E25/D25</f>
        <v>0.5748153402309356</v>
      </c>
    </row>
    <row r="26" spans="1:7" s="32" customFormat="1" ht="24.75" customHeight="1">
      <c r="A26" s="104" t="s">
        <v>27</v>
      </c>
      <c r="B26" s="105"/>
      <c r="C26" s="48">
        <f>C12+C25</f>
        <v>183868</v>
      </c>
      <c r="D26" s="48">
        <f>D12+D25</f>
        <v>192011.30000000002</v>
      </c>
      <c r="E26" s="48">
        <f>E12+E25</f>
        <v>156367.6</v>
      </c>
      <c r="F26" s="42">
        <f>E26/C26</f>
        <v>0.8504340070050254</v>
      </c>
      <c r="G26" s="42">
        <f>E26/D26</f>
        <v>0.8143666544625238</v>
      </c>
    </row>
    <row r="27" spans="1:7" s="46" customFormat="1" ht="15.75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523506.3</v>
      </c>
      <c r="E27" s="48">
        <f>E28+E33+E34</f>
        <v>421058.5</v>
      </c>
      <c r="F27" s="42">
        <f>E27/C27</f>
        <v>0.8420567087396542</v>
      </c>
      <c r="G27" s="42">
        <f>E27/D27</f>
        <v>0.804304551826788</v>
      </c>
    </row>
    <row r="28" spans="1:7" s="46" customFormat="1" ht="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523968.8</v>
      </c>
      <c r="E28" s="48">
        <f>E29+E30+E31+E32</f>
        <v>421518.3</v>
      </c>
      <c r="F28" s="42">
        <f>E28/C28</f>
        <v>0.8429762429010081</v>
      </c>
      <c r="G28" s="42">
        <f>E28/D28</f>
        <v>0.8044721365088914</v>
      </c>
    </row>
    <row r="29" spans="1:7" s="46" customFormat="1" ht="78" customHeight="1" outlineLevel="1">
      <c r="A29" s="47" t="s">
        <v>98</v>
      </c>
      <c r="B29" s="47" t="s">
        <v>32</v>
      </c>
      <c r="C29" s="48">
        <v>167724</v>
      </c>
      <c r="D29" s="48">
        <v>167724</v>
      </c>
      <c r="E29" s="48">
        <v>151603.7</v>
      </c>
      <c r="F29" s="42">
        <f>E29/C29</f>
        <v>0.903887934940736</v>
      </c>
      <c r="G29" s="42">
        <f>E29/D29</f>
        <v>0.903887934940736</v>
      </c>
    </row>
    <row r="30" spans="1:7" s="46" customFormat="1" ht="35.25" customHeight="1" outlineLevel="1">
      <c r="A30" s="47" t="s">
        <v>99</v>
      </c>
      <c r="B30" s="47" t="s">
        <v>33</v>
      </c>
      <c r="C30" s="48">
        <v>91329.8</v>
      </c>
      <c r="D30" s="48">
        <v>103860.1</v>
      </c>
      <c r="E30" s="48">
        <v>56584.2</v>
      </c>
      <c r="F30" s="42">
        <f>E30/C30</f>
        <v>0.6195590048374133</v>
      </c>
      <c r="G30" s="42">
        <f>E30/D30</f>
        <v>0.5448117226923525</v>
      </c>
    </row>
    <row r="31" spans="1:249" ht="47.25">
      <c r="A31" s="47" t="s">
        <v>100</v>
      </c>
      <c r="B31" s="47" t="s">
        <v>34</v>
      </c>
      <c r="C31" s="48">
        <v>240017.1</v>
      </c>
      <c r="D31" s="48">
        <v>238211.5</v>
      </c>
      <c r="E31" s="48">
        <v>200399.3</v>
      </c>
      <c r="F31" s="42">
        <f>E31/C31</f>
        <v>0.8349375940297586</v>
      </c>
      <c r="G31" s="42">
        <f>E31/D31</f>
        <v>0.841266269680515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14173.2</v>
      </c>
      <c r="E32" s="48">
        <v>12931.1</v>
      </c>
      <c r="F32" s="42" t="s">
        <v>14</v>
      </c>
      <c r="G32" s="42">
        <f>E32/D32</f>
        <v>0.9123627691699827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117</v>
      </c>
      <c r="B33" s="49" t="s">
        <v>59</v>
      </c>
      <c r="C33" s="78"/>
      <c r="D33" s="78">
        <v>103.7</v>
      </c>
      <c r="E33" s="79">
        <v>106.4</v>
      </c>
      <c r="F33" s="69"/>
      <c r="G33" s="42">
        <f>E33/D33</f>
        <v>1.026036644165863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-566.2</v>
      </c>
      <c r="E34" s="48">
        <v>-566.2</v>
      </c>
      <c r="F34" s="69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9" t="s">
        <v>35</v>
      </c>
      <c r="B35" s="99"/>
      <c r="C35" s="97">
        <f>C26+C27</f>
        <v>683903.8</v>
      </c>
      <c r="D35" s="97">
        <f>D26+D27</f>
        <v>715517.6</v>
      </c>
      <c r="E35" s="97">
        <f>E26+E27</f>
        <v>577426.1</v>
      </c>
      <c r="F35" s="41">
        <f>E35/C35</f>
        <v>0.8443089510542271</v>
      </c>
      <c r="G35" s="41">
        <f>E35/D35</f>
        <v>0.8070047473325603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8"/>
  <sheetViews>
    <sheetView zoomScalePageLayoutView="0" workbookViewId="0" topLeftCell="A130">
      <selection activeCell="O106" sqref="O106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2" width="13.125" style="55" customWidth="1"/>
    <col min="13" max="13" width="10.625" style="55" bestFit="1" customWidth="1"/>
    <col min="14" max="16384" width="9.125" style="55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118</v>
      </c>
      <c r="B2" s="112"/>
      <c r="C2" s="112"/>
      <c r="D2" s="112"/>
      <c r="E2" s="112"/>
      <c r="F2" s="112"/>
      <c r="G2" s="34"/>
    </row>
    <row r="3" spans="1:12" ht="13.5" customHeight="1">
      <c r="A3" s="117" t="s">
        <v>2</v>
      </c>
      <c r="B3" s="117" t="s">
        <v>3</v>
      </c>
      <c r="C3" s="120" t="s">
        <v>113</v>
      </c>
      <c r="D3" s="113" t="s">
        <v>114</v>
      </c>
      <c r="E3" s="115" t="s">
        <v>119</v>
      </c>
      <c r="F3" s="71" t="s">
        <v>72</v>
      </c>
      <c r="G3" s="56" t="s">
        <v>38</v>
      </c>
      <c r="H3" s="56" t="s">
        <v>38</v>
      </c>
      <c r="I3" s="56" t="s">
        <v>38</v>
      </c>
      <c r="J3" s="122" t="s">
        <v>120</v>
      </c>
      <c r="K3" s="113" t="s">
        <v>104</v>
      </c>
      <c r="L3" s="113" t="s">
        <v>62</v>
      </c>
    </row>
    <row r="4" spans="1:12" ht="51" customHeight="1">
      <c r="A4" s="118"/>
      <c r="B4" s="118"/>
      <c r="C4" s="121"/>
      <c r="D4" s="119"/>
      <c r="E4" s="116"/>
      <c r="F4" s="81" t="s">
        <v>73</v>
      </c>
      <c r="G4" s="58" t="s">
        <v>65</v>
      </c>
      <c r="H4" s="59" t="s">
        <v>39</v>
      </c>
      <c r="I4" s="59" t="s">
        <v>40</v>
      </c>
      <c r="J4" s="119"/>
      <c r="K4" s="114"/>
      <c r="L4" s="114"/>
    </row>
    <row r="5" spans="1:12" ht="12.75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17600.9</v>
      </c>
      <c r="E5" s="4">
        <f>E6+E7+E8+E9+E10+E11+E12+E13+E14</f>
        <v>15090.3</v>
      </c>
      <c r="F5" s="4">
        <f>F6+F7+F8+F9+F10+F11+F12+F13+F14</f>
        <v>0</v>
      </c>
      <c r="G5" s="5">
        <f>E5/C5</f>
        <v>0.8676076582533203</v>
      </c>
      <c r="H5" s="16" t="e">
        <f>E5/#REF!</f>
        <v>#REF!</v>
      </c>
      <c r="I5" s="16" t="e">
        <f>E5/#REF!</f>
        <v>#REF!</v>
      </c>
      <c r="J5" s="4">
        <f>J6+J7+J8+J9+J10+J11+J12+J13+J14</f>
        <v>1863.0000000000005</v>
      </c>
      <c r="K5" s="16">
        <f>E5/C5</f>
        <v>0.8676076582533203</v>
      </c>
      <c r="L5" s="15">
        <f>E5/D5</f>
        <v>0.8573595668403319</v>
      </c>
    </row>
    <row r="6" spans="1:12" ht="12.75">
      <c r="A6" s="60" t="s">
        <v>41</v>
      </c>
      <c r="B6" s="57"/>
      <c r="C6" s="65">
        <v>587.7</v>
      </c>
      <c r="D6" s="65">
        <v>587.7</v>
      </c>
      <c r="E6" s="90">
        <v>511.9</v>
      </c>
      <c r="F6" s="62"/>
      <c r="G6" s="93"/>
      <c r="H6" s="94"/>
      <c r="I6" s="94"/>
      <c r="J6" s="90">
        <f>E6-'[1]поселения 01.10.2022'!H6</f>
        <v>38.89999999999998</v>
      </c>
      <c r="K6" s="64">
        <v>0</v>
      </c>
      <c r="L6" s="64">
        <v>0</v>
      </c>
    </row>
    <row r="7" spans="1:12" ht="12.75">
      <c r="A7" s="60" t="s">
        <v>42</v>
      </c>
      <c r="B7" s="57"/>
      <c r="C7" s="65">
        <v>160.9</v>
      </c>
      <c r="D7" s="65">
        <v>160.9</v>
      </c>
      <c r="E7" s="90">
        <v>161.4</v>
      </c>
      <c r="F7" s="62"/>
      <c r="G7" s="93"/>
      <c r="H7" s="94"/>
      <c r="I7" s="94"/>
      <c r="J7" s="90">
        <f>E7-'[1]поселения 01.10.2022'!H7</f>
        <v>20</v>
      </c>
      <c r="K7" s="64">
        <v>0</v>
      </c>
      <c r="L7" s="64">
        <v>0</v>
      </c>
    </row>
    <row r="8" spans="1:12" ht="12.75">
      <c r="A8" s="60" t="s">
        <v>43</v>
      </c>
      <c r="B8" s="57"/>
      <c r="C8" s="65">
        <v>513.4</v>
      </c>
      <c r="D8" s="65">
        <v>513.4</v>
      </c>
      <c r="E8" s="90">
        <v>429.3</v>
      </c>
      <c r="F8" s="65"/>
      <c r="G8" s="93"/>
      <c r="H8" s="94"/>
      <c r="I8" s="94"/>
      <c r="J8" s="90">
        <f>E8-'[1]поселения 01.10.2022'!H8</f>
        <v>49</v>
      </c>
      <c r="K8" s="64">
        <f>E8/C8</f>
        <v>0.8361901051811453</v>
      </c>
      <c r="L8" s="64">
        <f>E8/D8</f>
        <v>0.8361901051811453</v>
      </c>
    </row>
    <row r="9" spans="1:12" ht="12.75">
      <c r="A9" s="60" t="s">
        <v>44</v>
      </c>
      <c r="B9" s="57"/>
      <c r="C9" s="65">
        <v>446.6</v>
      </c>
      <c r="D9" s="65">
        <v>469.6</v>
      </c>
      <c r="E9" s="90">
        <v>367.1</v>
      </c>
      <c r="F9" s="62"/>
      <c r="G9" s="93"/>
      <c r="H9" s="94"/>
      <c r="I9" s="94"/>
      <c r="J9" s="90">
        <f>E9-'[1]поселения 01.10.2022'!H9</f>
        <v>34.400000000000034</v>
      </c>
      <c r="K9" s="64">
        <f>E9/C9</f>
        <v>0.8219883564711151</v>
      </c>
      <c r="L9" s="64">
        <f>E9/D9</f>
        <v>0.7817291311754685</v>
      </c>
    </row>
    <row r="10" spans="1:12" ht="12.75">
      <c r="A10" s="60" t="s">
        <v>45</v>
      </c>
      <c r="B10" s="57"/>
      <c r="C10" s="65">
        <v>32</v>
      </c>
      <c r="D10" s="65">
        <v>32</v>
      </c>
      <c r="E10" s="90">
        <v>38.9</v>
      </c>
      <c r="F10" s="62"/>
      <c r="G10" s="93"/>
      <c r="H10" s="94"/>
      <c r="I10" s="94"/>
      <c r="J10" s="90">
        <f>E10-'[1]поселения 01.10.2022'!H10</f>
        <v>5</v>
      </c>
      <c r="K10" s="64">
        <f>E10/C10</f>
        <v>1.215625</v>
      </c>
      <c r="L10" s="64">
        <f>E10/D10</f>
        <v>1.215625</v>
      </c>
    </row>
    <row r="11" spans="1:12" ht="12.75">
      <c r="A11" s="60" t="s">
        <v>46</v>
      </c>
      <c r="B11" s="57"/>
      <c r="C11" s="65">
        <v>1628.2</v>
      </c>
      <c r="D11" s="65">
        <v>1813.1</v>
      </c>
      <c r="E11" s="90">
        <v>1458.9</v>
      </c>
      <c r="F11" s="62"/>
      <c r="G11" s="93"/>
      <c r="H11" s="94"/>
      <c r="I11" s="94"/>
      <c r="J11" s="90">
        <f>E11-'[1]поселения 01.10.2022'!H11</f>
        <v>145.4000000000001</v>
      </c>
      <c r="K11" s="64">
        <f>E11/C11</f>
        <v>0.8960201449453384</v>
      </c>
      <c r="L11" s="64">
        <f>E11/D11</f>
        <v>0.8046439799238874</v>
      </c>
    </row>
    <row r="12" spans="1:12" ht="12.75">
      <c r="A12" s="60" t="s">
        <v>47</v>
      </c>
      <c r="B12" s="57"/>
      <c r="C12" s="65">
        <v>135.4</v>
      </c>
      <c r="D12" s="65">
        <v>135.4</v>
      </c>
      <c r="E12" s="90">
        <v>230.3</v>
      </c>
      <c r="F12" s="62"/>
      <c r="G12" s="93"/>
      <c r="H12" s="94"/>
      <c r="I12" s="94"/>
      <c r="J12" s="90">
        <f>E12-'[1]поселения 01.10.2022'!H12</f>
        <v>28</v>
      </c>
      <c r="K12" s="64">
        <f>E12/C12</f>
        <v>1.7008862629246677</v>
      </c>
      <c r="L12" s="64">
        <f>E12/D12</f>
        <v>1.7008862629246677</v>
      </c>
    </row>
    <row r="13" spans="1:12" ht="12.75">
      <c r="A13" s="60" t="s">
        <v>48</v>
      </c>
      <c r="B13" s="57"/>
      <c r="C13" s="65">
        <v>183.4</v>
      </c>
      <c r="D13" s="65">
        <v>183.4</v>
      </c>
      <c r="E13" s="90">
        <v>141.1</v>
      </c>
      <c r="F13" s="62"/>
      <c r="G13" s="93"/>
      <c r="H13" s="94"/>
      <c r="I13" s="94"/>
      <c r="J13" s="90">
        <f>E13-'[1]поселения 01.10.2022'!H13</f>
        <v>21.19999999999999</v>
      </c>
      <c r="K13" s="64">
        <f>E13/C13</f>
        <v>0.7693565976008724</v>
      </c>
      <c r="L13" s="64">
        <f>E13/D13</f>
        <v>0.7693565976008724</v>
      </c>
    </row>
    <row r="14" spans="1:12" ht="12.75">
      <c r="A14" s="60" t="s">
        <v>49</v>
      </c>
      <c r="B14" s="57"/>
      <c r="C14" s="65">
        <v>13705.4</v>
      </c>
      <c r="D14" s="65">
        <v>13705.4</v>
      </c>
      <c r="E14" s="90">
        <v>11751.4</v>
      </c>
      <c r="F14" s="62"/>
      <c r="G14" s="93"/>
      <c r="H14" s="94"/>
      <c r="I14" s="94"/>
      <c r="J14" s="90">
        <f>E14-'[1]поселения 01.10.2022'!H14</f>
        <v>1521.1000000000004</v>
      </c>
      <c r="K14" s="64">
        <f>E14/C14</f>
        <v>0.8574284588556336</v>
      </c>
      <c r="L14" s="64">
        <f>E14/D14</f>
        <v>0.8574284588556336</v>
      </c>
    </row>
    <row r="15" spans="1:13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13134</v>
      </c>
      <c r="E15" s="4">
        <f>E16+E17+E18+E19+E20+E21+E22+E23+E24</f>
        <v>12875</v>
      </c>
      <c r="F15" s="12">
        <f>F16+F17+F18+F19+F20+F21+F22+F23+F24</f>
        <v>0</v>
      </c>
      <c r="G15" s="95">
        <f>E15/C15</f>
        <v>1.0811332795915627</v>
      </c>
      <c r="H15" s="95"/>
      <c r="I15" s="95"/>
      <c r="J15" s="12">
        <f>J16+J17+J18+J19+J20+J21+J22+J23+J24</f>
        <v>1384.5999999999995</v>
      </c>
      <c r="K15" s="15">
        <f>E15/C15</f>
        <v>1.0811332795915627</v>
      </c>
      <c r="L15" s="15">
        <f>E15/D15</f>
        <v>0.9802801888229024</v>
      </c>
      <c r="M15" s="91"/>
    </row>
    <row r="16" spans="1:12" ht="12.75">
      <c r="A16" s="60" t="s">
        <v>41</v>
      </c>
      <c r="B16" s="66"/>
      <c r="C16" s="67">
        <v>1263.1</v>
      </c>
      <c r="D16" s="67">
        <v>1263.1</v>
      </c>
      <c r="E16" s="86">
        <v>1365.6</v>
      </c>
      <c r="F16" s="62"/>
      <c r="G16" s="93"/>
      <c r="H16" s="96"/>
      <c r="I16" s="93"/>
      <c r="J16" s="90">
        <f>E16-'[1]поселения 01.10.2022'!H16</f>
        <v>146.89999999999986</v>
      </c>
      <c r="K16" s="64">
        <f>E16/C16</f>
        <v>1.0811495526878316</v>
      </c>
      <c r="L16" s="64">
        <f>E16/D16</f>
        <v>1.0811495526878316</v>
      </c>
    </row>
    <row r="17" spans="1:12" ht="12.75">
      <c r="A17" s="60" t="s">
        <v>42</v>
      </c>
      <c r="B17" s="66"/>
      <c r="C17" s="67">
        <v>712</v>
      </c>
      <c r="D17" s="67">
        <v>712</v>
      </c>
      <c r="E17" s="86">
        <v>769.8</v>
      </c>
      <c r="F17" s="62"/>
      <c r="G17" s="93"/>
      <c r="H17" s="96"/>
      <c r="I17" s="93"/>
      <c r="J17" s="90">
        <f>E17-'[1]поселения 01.10.2022'!H17</f>
        <v>82.79999999999995</v>
      </c>
      <c r="K17" s="64">
        <f>E17/C17</f>
        <v>1.0811797752808987</v>
      </c>
      <c r="L17" s="64">
        <f>E17/D17</f>
        <v>1.0811797752808987</v>
      </c>
    </row>
    <row r="18" spans="1:12" ht="12.75">
      <c r="A18" s="60" t="s">
        <v>43</v>
      </c>
      <c r="B18" s="66"/>
      <c r="C18" s="67">
        <v>1096.6</v>
      </c>
      <c r="D18" s="67">
        <v>1339.6</v>
      </c>
      <c r="E18" s="86">
        <v>1185.5</v>
      </c>
      <c r="F18" s="62"/>
      <c r="G18" s="93"/>
      <c r="H18" s="96"/>
      <c r="I18" s="93"/>
      <c r="J18" s="90">
        <f>E18-'[1]поселения 01.10.2022'!H18</f>
        <v>127.5</v>
      </c>
      <c r="K18" s="64">
        <f>E18/C18</f>
        <v>1.0810687579792086</v>
      </c>
      <c r="L18" s="64">
        <f>E18/D18</f>
        <v>0.8849656613914602</v>
      </c>
    </row>
    <row r="19" spans="1:12" ht="12.75">
      <c r="A19" s="60" t="s">
        <v>44</v>
      </c>
      <c r="B19" s="66"/>
      <c r="C19" s="67">
        <v>1272.6</v>
      </c>
      <c r="D19" s="67">
        <v>1555.2</v>
      </c>
      <c r="E19" s="86">
        <v>1375.9</v>
      </c>
      <c r="F19" s="62"/>
      <c r="G19" s="93"/>
      <c r="H19" s="96"/>
      <c r="I19" s="93"/>
      <c r="J19" s="90">
        <f>E19-'[1]поселения 01.10.2022'!H19</f>
        <v>148</v>
      </c>
      <c r="K19" s="64">
        <f>E19/C19</f>
        <v>1.0811724029545813</v>
      </c>
      <c r="L19" s="64">
        <f>E19/D19</f>
        <v>0.8847093621399177</v>
      </c>
    </row>
    <row r="20" spans="1:12" ht="12.75">
      <c r="A20" s="60" t="s">
        <v>45</v>
      </c>
      <c r="B20" s="66"/>
      <c r="C20" s="67">
        <v>902.4</v>
      </c>
      <c r="D20" s="67">
        <v>902.4</v>
      </c>
      <c r="E20" s="86">
        <v>975.6</v>
      </c>
      <c r="F20" s="62"/>
      <c r="G20" s="93"/>
      <c r="H20" s="96"/>
      <c r="I20" s="93"/>
      <c r="J20" s="90">
        <f>E20-'[1]поселения 01.10.2022'!H20</f>
        <v>104.89999999999998</v>
      </c>
      <c r="K20" s="64">
        <f>E20/C20</f>
        <v>1.0811170212765957</v>
      </c>
      <c r="L20" s="64">
        <f>E20/D20</f>
        <v>1.0811170212765957</v>
      </c>
    </row>
    <row r="21" spans="1:12" ht="12.75">
      <c r="A21" s="60" t="s">
        <v>46</v>
      </c>
      <c r="B21" s="66"/>
      <c r="C21" s="67">
        <v>1380.2</v>
      </c>
      <c r="D21" s="67">
        <v>1649.8</v>
      </c>
      <c r="E21" s="86">
        <v>1492.2</v>
      </c>
      <c r="F21" s="62"/>
      <c r="G21" s="93"/>
      <c r="H21" s="96"/>
      <c r="I21" s="93"/>
      <c r="J21" s="90">
        <f>E21-'[1]поселения 01.10.2022'!H21</f>
        <v>160.5</v>
      </c>
      <c r="K21" s="64">
        <f>E21/C21</f>
        <v>1.0811476597594551</v>
      </c>
      <c r="L21" s="64">
        <f>E21/D21</f>
        <v>0.9044732694872106</v>
      </c>
    </row>
    <row r="22" spans="1:12" ht="12.75">
      <c r="A22" s="60" t="s">
        <v>47</v>
      </c>
      <c r="B22" s="66"/>
      <c r="C22" s="67">
        <v>1180.3</v>
      </c>
      <c r="D22" s="67">
        <v>1180.3</v>
      </c>
      <c r="E22" s="86">
        <v>1276.1</v>
      </c>
      <c r="F22" s="62"/>
      <c r="G22" s="93"/>
      <c r="H22" s="96"/>
      <c r="I22" s="93"/>
      <c r="J22" s="90">
        <f>E22-'[1]поселения 01.10.2022'!H22</f>
        <v>137.19999999999982</v>
      </c>
      <c r="K22" s="64">
        <f>E22/C22</f>
        <v>1.0811658053037363</v>
      </c>
      <c r="L22" s="64">
        <f>E22/D22</f>
        <v>1.0811658053037363</v>
      </c>
    </row>
    <row r="23" spans="1:12" ht="12.75">
      <c r="A23" s="60" t="s">
        <v>48</v>
      </c>
      <c r="B23" s="66"/>
      <c r="C23" s="67">
        <v>1575.3</v>
      </c>
      <c r="D23" s="67">
        <v>1575.3</v>
      </c>
      <c r="E23" s="86">
        <v>1703.1</v>
      </c>
      <c r="F23" s="62"/>
      <c r="G23" s="93"/>
      <c r="H23" s="95"/>
      <c r="I23" s="93"/>
      <c r="J23" s="90">
        <f>E23-'[1]поселения 01.10.2022'!H23</f>
        <v>183.0999999999999</v>
      </c>
      <c r="K23" s="64">
        <f>E23/C23</f>
        <v>1.081127404303942</v>
      </c>
      <c r="L23" s="64">
        <f>E23/D23</f>
        <v>1.081127404303942</v>
      </c>
    </row>
    <row r="24" spans="1:12" ht="12.75">
      <c r="A24" s="60" t="s">
        <v>49</v>
      </c>
      <c r="B24" s="66"/>
      <c r="C24" s="67">
        <v>2526.3</v>
      </c>
      <c r="D24" s="67">
        <v>2956.3</v>
      </c>
      <c r="E24" s="86">
        <v>2731.2</v>
      </c>
      <c r="F24" s="62"/>
      <c r="G24" s="93"/>
      <c r="H24" s="96"/>
      <c r="I24" s="93"/>
      <c r="J24" s="90">
        <f>E24-'[1]поселения 01.10.2022'!H24</f>
        <v>293.6999999999998</v>
      </c>
      <c r="K24" s="64">
        <f>E24/C24</f>
        <v>1.0811067569172306</v>
      </c>
      <c r="L24" s="64">
        <f>E24/D24</f>
        <v>0.9238575246084632</v>
      </c>
    </row>
    <row r="25" spans="1:12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33.8</v>
      </c>
      <c r="F25" s="4">
        <f>F26+F27+F28+F29+F30+F31+F32+F33+F34</f>
        <v>0</v>
      </c>
      <c r="G25" s="30">
        <f>E25/C25</f>
        <v>1.9882352941176469</v>
      </c>
      <c r="H25" s="5" t="e">
        <f>E25/#REF!</f>
        <v>#REF!</v>
      </c>
      <c r="I25" s="5" t="e">
        <f>E25/#REF!</f>
        <v>#REF!</v>
      </c>
      <c r="J25" s="4">
        <f>J26+J27+J28+J29+J30+J31+J32+J33+J34</f>
        <v>0</v>
      </c>
      <c r="K25" s="15">
        <f>E25/C25</f>
        <v>1.9882352941176469</v>
      </c>
      <c r="L25" s="15">
        <f>E25/D25</f>
        <v>1.9882352941176469</v>
      </c>
    </row>
    <row r="26" spans="1:12" ht="12.75">
      <c r="A26" s="60" t="s">
        <v>41</v>
      </c>
      <c r="B26" s="57"/>
      <c r="C26" s="61">
        <v>1.5</v>
      </c>
      <c r="D26" s="61">
        <v>1.5</v>
      </c>
      <c r="E26" s="86">
        <v>5.5</v>
      </c>
      <c r="F26" s="62"/>
      <c r="G26" s="63"/>
      <c r="H26" s="16"/>
      <c r="I26" s="16"/>
      <c r="J26" s="90">
        <f>E26-'[1]поселения 01.10.2022'!H26</f>
        <v>0</v>
      </c>
      <c r="K26" s="64" t="s">
        <v>14</v>
      </c>
      <c r="L26" s="64" t="s">
        <v>14</v>
      </c>
    </row>
    <row r="27" spans="1:12" ht="12.75">
      <c r="A27" s="60" t="s">
        <v>42</v>
      </c>
      <c r="B27" s="57"/>
      <c r="C27" s="57"/>
      <c r="D27" s="57"/>
      <c r="E27" s="86"/>
      <c r="F27" s="62"/>
      <c r="G27" s="63"/>
      <c r="H27" s="16"/>
      <c r="I27" s="16"/>
      <c r="J27" s="90">
        <f>E27-'[1]поселения 01.10.2022'!H27</f>
        <v>0</v>
      </c>
      <c r="K27" s="64"/>
      <c r="L27" s="64"/>
    </row>
    <row r="28" spans="1:12" ht="12.75">
      <c r="A28" s="60" t="s">
        <v>43</v>
      </c>
      <c r="B28" s="57"/>
      <c r="C28" s="57"/>
      <c r="D28" s="57"/>
      <c r="E28" s="86"/>
      <c r="F28" s="62"/>
      <c r="G28" s="63"/>
      <c r="H28" s="16"/>
      <c r="I28" s="16"/>
      <c r="J28" s="90">
        <f>E28-'[1]поселения 01.10.2022'!H28</f>
        <v>0</v>
      </c>
      <c r="K28" s="64"/>
      <c r="L28" s="64"/>
    </row>
    <row r="29" spans="1:12" ht="12.75">
      <c r="A29" s="60" t="s">
        <v>44</v>
      </c>
      <c r="B29" s="57"/>
      <c r="C29" s="61">
        <v>1</v>
      </c>
      <c r="D29" s="61">
        <v>1</v>
      </c>
      <c r="E29" s="86">
        <v>8.7</v>
      </c>
      <c r="F29" s="62"/>
      <c r="G29" s="63"/>
      <c r="H29" s="64"/>
      <c r="I29" s="64"/>
      <c r="J29" s="90">
        <f>E29-'[1]поселения 01.10.2022'!H29</f>
        <v>0</v>
      </c>
      <c r="K29" s="64" t="s">
        <v>14</v>
      </c>
      <c r="L29" s="64" t="s">
        <v>14</v>
      </c>
    </row>
    <row r="30" spans="1:12" ht="12.75">
      <c r="A30" s="60" t="s">
        <v>45</v>
      </c>
      <c r="B30" s="57"/>
      <c r="C30" s="57"/>
      <c r="D30" s="57"/>
      <c r="E30" s="86"/>
      <c r="F30" s="62"/>
      <c r="G30" s="63"/>
      <c r="H30" s="64"/>
      <c r="I30" s="64"/>
      <c r="J30" s="90">
        <f>E30-'[1]поселения 01.10.2022'!H30</f>
        <v>0</v>
      </c>
      <c r="K30" s="64"/>
      <c r="L30" s="64"/>
    </row>
    <row r="31" spans="1:12" ht="12.75">
      <c r="A31" s="60" t="s">
        <v>46</v>
      </c>
      <c r="B31" s="57"/>
      <c r="C31" s="57">
        <v>4.5</v>
      </c>
      <c r="D31" s="57">
        <v>4.5</v>
      </c>
      <c r="E31" s="86">
        <v>-2.5</v>
      </c>
      <c r="F31" s="62"/>
      <c r="G31" s="63"/>
      <c r="H31" s="64"/>
      <c r="I31" s="64"/>
      <c r="J31" s="90">
        <f>E31-'[1]поселения 01.10.2022'!H31</f>
        <v>0</v>
      </c>
      <c r="K31" s="64">
        <v>0</v>
      </c>
      <c r="L31" s="64">
        <v>0</v>
      </c>
    </row>
    <row r="32" spans="1:12" ht="12.75">
      <c r="A32" s="60" t="s">
        <v>47</v>
      </c>
      <c r="B32" s="57"/>
      <c r="C32" s="57"/>
      <c r="D32" s="57"/>
      <c r="E32" s="86"/>
      <c r="F32" s="62"/>
      <c r="G32" s="63"/>
      <c r="H32" s="64"/>
      <c r="I32" s="64"/>
      <c r="J32" s="90">
        <f>E32-'[1]поселения 01.10.2022'!H32</f>
        <v>0</v>
      </c>
      <c r="K32" s="64"/>
      <c r="L32" s="64"/>
    </row>
    <row r="33" spans="1:12" ht="12.75">
      <c r="A33" s="60" t="s">
        <v>48</v>
      </c>
      <c r="B33" s="57"/>
      <c r="C33" s="61">
        <v>8</v>
      </c>
      <c r="D33" s="61">
        <v>8</v>
      </c>
      <c r="E33" s="86">
        <v>20.4</v>
      </c>
      <c r="F33" s="62"/>
      <c r="G33" s="63"/>
      <c r="H33" s="64"/>
      <c r="I33" s="64"/>
      <c r="J33" s="90">
        <f>E33-'[1]поселения 01.10.2022'!H33</f>
        <v>0</v>
      </c>
      <c r="K33" s="64" t="s">
        <v>14</v>
      </c>
      <c r="L33" s="64" t="s">
        <v>14</v>
      </c>
    </row>
    <row r="34" spans="1:12" ht="12.75">
      <c r="A34" s="60" t="s">
        <v>49</v>
      </c>
      <c r="B34" s="57"/>
      <c r="C34" s="61">
        <v>2</v>
      </c>
      <c r="D34" s="61">
        <v>2</v>
      </c>
      <c r="E34" s="86">
        <v>1.7</v>
      </c>
      <c r="F34" s="62"/>
      <c r="G34" s="63"/>
      <c r="H34" s="16"/>
      <c r="I34" s="16"/>
      <c r="J34" s="90">
        <f>E34-'[1]поселения 01.10.2022'!H34</f>
        <v>0</v>
      </c>
      <c r="K34" s="64">
        <f>E34/C34</f>
        <v>0.85</v>
      </c>
      <c r="L34" s="64">
        <f>E34/D34</f>
        <v>0.85</v>
      </c>
    </row>
    <row r="35" spans="1:12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6501</v>
      </c>
      <c r="E35" s="4">
        <f>E36+E37+E38+E39+E40+E41+E42+E43+E44</f>
        <v>2515.0999999999995</v>
      </c>
      <c r="F35" s="4">
        <f>F36+F37+F38+F39+F40+F41+F42+F43+F44</f>
        <v>0</v>
      </c>
      <c r="G35" s="30">
        <f>E35/C35</f>
        <v>0.43670237702498566</v>
      </c>
      <c r="H35" s="16"/>
      <c r="I35" s="16"/>
      <c r="J35" s="4">
        <f>J36+J37+J38+J39+J40+J41+J42+J43+J44</f>
        <v>841.4</v>
      </c>
      <c r="K35" s="15">
        <f>E35/C35</f>
        <v>0.43670237702498566</v>
      </c>
      <c r="L35" s="15">
        <f>E35/D35</f>
        <v>0.3868789417012766</v>
      </c>
    </row>
    <row r="36" spans="1:12" ht="12.75">
      <c r="A36" s="60" t="s">
        <v>41</v>
      </c>
      <c r="B36" s="57"/>
      <c r="C36" s="61">
        <v>422.4</v>
      </c>
      <c r="D36" s="61">
        <v>422.4</v>
      </c>
      <c r="E36" s="6">
        <v>201.7</v>
      </c>
      <c r="F36" s="65"/>
      <c r="G36" s="63"/>
      <c r="H36" s="64"/>
      <c r="I36" s="64"/>
      <c r="J36" s="90">
        <f>E36-'[1]поселения 01.10.2022'!H36</f>
        <v>80.1</v>
      </c>
      <c r="K36" s="64">
        <f>E36/C36</f>
        <v>0.47750946969696967</v>
      </c>
      <c r="L36" s="64">
        <f>E36/D36</f>
        <v>0.47750946969696967</v>
      </c>
    </row>
    <row r="37" spans="1:12" ht="12.75">
      <c r="A37" s="60" t="s">
        <v>42</v>
      </c>
      <c r="B37" s="57"/>
      <c r="C37" s="61">
        <v>105.8</v>
      </c>
      <c r="D37" s="61">
        <v>105.8</v>
      </c>
      <c r="E37" s="6">
        <v>40.1</v>
      </c>
      <c r="F37" s="65"/>
      <c r="G37" s="63"/>
      <c r="H37" s="64"/>
      <c r="I37" s="64"/>
      <c r="J37" s="90">
        <f>E37-'[1]поселения 01.10.2022'!H37</f>
        <v>25.6</v>
      </c>
      <c r="K37" s="64">
        <f>E37/C37</f>
        <v>0.3790170132325142</v>
      </c>
      <c r="L37" s="64">
        <f>E37/D37</f>
        <v>0.3790170132325142</v>
      </c>
    </row>
    <row r="38" spans="1:12" ht="12.75">
      <c r="A38" s="60" t="s">
        <v>43</v>
      </c>
      <c r="B38" s="57"/>
      <c r="C38" s="61">
        <v>882.2</v>
      </c>
      <c r="D38" s="61">
        <v>1562.2</v>
      </c>
      <c r="E38" s="6">
        <v>998.7</v>
      </c>
      <c r="F38" s="65"/>
      <c r="G38" s="63"/>
      <c r="H38" s="64"/>
      <c r="I38" s="64"/>
      <c r="J38" s="90">
        <f>E38-'[1]поселения 01.10.2022'!H38</f>
        <v>81</v>
      </c>
      <c r="K38" s="64">
        <f>E38/C38</f>
        <v>1.132056223078667</v>
      </c>
      <c r="L38" s="64">
        <f>E38/D38</f>
        <v>0.639290743822814</v>
      </c>
    </row>
    <row r="39" spans="1:12" ht="12.75">
      <c r="A39" s="60" t="s">
        <v>44</v>
      </c>
      <c r="B39" s="57"/>
      <c r="C39" s="61">
        <v>141.6</v>
      </c>
      <c r="D39" s="61">
        <v>168</v>
      </c>
      <c r="E39" s="6">
        <v>112</v>
      </c>
      <c r="F39" s="65"/>
      <c r="G39" s="63"/>
      <c r="H39" s="64"/>
      <c r="I39" s="64"/>
      <c r="J39" s="90">
        <f>E39-'[1]поселения 01.10.2022'!H39</f>
        <v>41.3</v>
      </c>
      <c r="K39" s="64">
        <f>E39/C39</f>
        <v>0.7909604519774012</v>
      </c>
      <c r="L39" s="64">
        <f>E39/D39</f>
        <v>0.6666666666666666</v>
      </c>
    </row>
    <row r="40" spans="1:12" ht="12.75">
      <c r="A40" s="60" t="s">
        <v>45</v>
      </c>
      <c r="B40" s="57"/>
      <c r="C40" s="61">
        <v>91.7</v>
      </c>
      <c r="D40" s="61">
        <v>91.7</v>
      </c>
      <c r="E40" s="6">
        <v>34.6</v>
      </c>
      <c r="F40" s="65"/>
      <c r="G40" s="63"/>
      <c r="H40" s="64"/>
      <c r="I40" s="64"/>
      <c r="J40" s="90">
        <f>E40-'[1]поселения 01.10.2022'!H40</f>
        <v>17.400000000000002</v>
      </c>
      <c r="K40" s="64">
        <f>E40/C40</f>
        <v>0.37731733914940024</v>
      </c>
      <c r="L40" s="64">
        <f>E40/D40</f>
        <v>0.37731733914940024</v>
      </c>
    </row>
    <row r="41" spans="1:12" ht="12.75">
      <c r="A41" s="60" t="s">
        <v>46</v>
      </c>
      <c r="B41" s="57"/>
      <c r="C41" s="61">
        <v>326.3</v>
      </c>
      <c r="D41" s="61">
        <v>361.6</v>
      </c>
      <c r="E41" s="6">
        <v>195.8</v>
      </c>
      <c r="F41" s="65"/>
      <c r="G41" s="63"/>
      <c r="H41" s="64"/>
      <c r="I41" s="64"/>
      <c r="J41" s="90">
        <f>E41-'[1]поселения 01.10.2022'!H41</f>
        <v>69.10000000000001</v>
      </c>
      <c r="K41" s="64">
        <f>E41/C41</f>
        <v>0.600061293288385</v>
      </c>
      <c r="L41" s="64">
        <f>E41/D41</f>
        <v>0.5414823008849557</v>
      </c>
    </row>
    <row r="42" spans="1:12" ht="12.75">
      <c r="A42" s="60" t="s">
        <v>47</v>
      </c>
      <c r="B42" s="57"/>
      <c r="C42" s="61">
        <v>324.7</v>
      </c>
      <c r="D42" s="61">
        <v>324.7</v>
      </c>
      <c r="E42" s="6">
        <v>30.3</v>
      </c>
      <c r="F42" s="65"/>
      <c r="G42" s="63"/>
      <c r="H42" s="64"/>
      <c r="I42" s="64"/>
      <c r="J42" s="90">
        <f>E42-'[1]поселения 01.10.2022'!H42</f>
        <v>7.100000000000001</v>
      </c>
      <c r="K42" s="64">
        <f>E42/C42</f>
        <v>0.09331690791499847</v>
      </c>
      <c r="L42" s="64">
        <f>E42/D42</f>
        <v>0.09331690791499847</v>
      </c>
    </row>
    <row r="43" spans="1:13" ht="12.75">
      <c r="A43" s="60" t="s">
        <v>48</v>
      </c>
      <c r="B43" s="57"/>
      <c r="C43" s="61">
        <v>416.1</v>
      </c>
      <c r="D43" s="61">
        <v>416.1</v>
      </c>
      <c r="E43" s="6">
        <v>192.6</v>
      </c>
      <c r="F43" s="65"/>
      <c r="G43" s="63"/>
      <c r="H43" s="64"/>
      <c r="I43" s="64"/>
      <c r="J43" s="90">
        <f>E43-'[1]поселения 01.10.2022'!H43</f>
        <v>87.8</v>
      </c>
      <c r="K43" s="64">
        <f>E43/C43</f>
        <v>0.46286950252343184</v>
      </c>
      <c r="L43" s="64">
        <f>E43/D43</f>
        <v>0.46286950252343184</v>
      </c>
      <c r="M43" s="82"/>
    </row>
    <row r="44" spans="1:13" ht="12.75">
      <c r="A44" s="60" t="s">
        <v>49</v>
      </c>
      <c r="B44" s="57"/>
      <c r="C44" s="61">
        <v>3048.5</v>
      </c>
      <c r="D44" s="61">
        <v>3048.5</v>
      </c>
      <c r="E44" s="6">
        <v>709.3</v>
      </c>
      <c r="F44" s="65"/>
      <c r="G44" s="63"/>
      <c r="H44" s="64"/>
      <c r="I44" s="64"/>
      <c r="J44" s="90">
        <f>E44-'[1]поселения 01.10.2022'!H44</f>
        <v>431.99999999999994</v>
      </c>
      <c r="K44" s="64">
        <f>E44/C44</f>
        <v>0.23267180580613414</v>
      </c>
      <c r="L44" s="64">
        <f>E44/D44</f>
        <v>0.23267180580613414</v>
      </c>
      <c r="M44" s="82"/>
    </row>
    <row r="45" spans="1:13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2507.8999999999996</v>
      </c>
      <c r="E45" s="4">
        <f>E46+E47+E48+E49+E50+E51+E52+E53+E54</f>
        <v>2040.1</v>
      </c>
      <c r="F45" s="4">
        <f>F46+F47+F48+F49+F50+F51+F52+F53+F54</f>
        <v>0</v>
      </c>
      <c r="G45" s="5">
        <f>E45/C45</f>
        <v>0.826185558660349</v>
      </c>
      <c r="H45" s="16" t="e">
        <f>E45/#REF!</f>
        <v>#REF!</v>
      </c>
      <c r="I45" s="16" t="e">
        <f>E45/#REF!</f>
        <v>#REF!</v>
      </c>
      <c r="J45" s="4">
        <f>J46+J47+J48+J49+J50+J51+J52+J53+J54</f>
        <v>231.9</v>
      </c>
      <c r="K45" s="15">
        <f>E45/C45</f>
        <v>0.826185558660349</v>
      </c>
      <c r="L45" s="15">
        <f>E45/D45</f>
        <v>0.813469436580406</v>
      </c>
      <c r="M45" s="82"/>
    </row>
    <row r="46" spans="1:13" ht="12.75">
      <c r="A46" s="60" t="s">
        <v>41</v>
      </c>
      <c r="B46" s="57"/>
      <c r="C46" s="6">
        <v>166.4</v>
      </c>
      <c r="D46" s="6">
        <v>166.4</v>
      </c>
      <c r="E46" s="6">
        <v>161.6</v>
      </c>
      <c r="F46" s="65"/>
      <c r="G46" s="63"/>
      <c r="H46" s="64"/>
      <c r="I46" s="64"/>
      <c r="J46" s="90">
        <f>E46-'[1]поселения 01.10.2022'!H46</f>
        <v>35.599999999999994</v>
      </c>
      <c r="K46" s="64">
        <f>E46/C46</f>
        <v>0.971153846153846</v>
      </c>
      <c r="L46" s="64">
        <f>E46/D46</f>
        <v>0.971153846153846</v>
      </c>
      <c r="M46" s="82"/>
    </row>
    <row r="47" spans="1:13" ht="12.75">
      <c r="A47" s="60" t="s">
        <v>42</v>
      </c>
      <c r="B47" s="57"/>
      <c r="C47" s="6">
        <v>31.5</v>
      </c>
      <c r="D47" s="6">
        <v>31.5</v>
      </c>
      <c r="E47" s="6">
        <v>122.8</v>
      </c>
      <c r="F47" s="65"/>
      <c r="G47" s="63"/>
      <c r="H47" s="64"/>
      <c r="I47" s="64"/>
      <c r="J47" s="90">
        <f>E47-'[1]поселения 01.10.2022'!H47</f>
        <v>14</v>
      </c>
      <c r="K47" s="64" t="s">
        <v>14</v>
      </c>
      <c r="L47" s="64" t="s">
        <v>14</v>
      </c>
      <c r="M47" s="82"/>
    </row>
    <row r="48" spans="1:13" ht="12.75">
      <c r="A48" s="60" t="s">
        <v>43</v>
      </c>
      <c r="B48" s="57"/>
      <c r="C48" s="6">
        <v>141</v>
      </c>
      <c r="D48" s="6">
        <v>141</v>
      </c>
      <c r="E48" s="6">
        <v>88.1</v>
      </c>
      <c r="F48" s="65"/>
      <c r="G48" s="63"/>
      <c r="H48" s="64"/>
      <c r="I48" s="64"/>
      <c r="J48" s="90">
        <f>E48-'[1]поселения 01.10.2022'!H48</f>
        <v>40.99999999999999</v>
      </c>
      <c r="K48" s="64">
        <f>E48/C48</f>
        <v>0.624822695035461</v>
      </c>
      <c r="L48" s="64">
        <f>E48/D48</f>
        <v>0.624822695035461</v>
      </c>
      <c r="M48" s="83"/>
    </row>
    <row r="49" spans="1:13" ht="12.75">
      <c r="A49" s="60" t="s">
        <v>44</v>
      </c>
      <c r="B49" s="57"/>
      <c r="C49" s="6">
        <v>17.3</v>
      </c>
      <c r="D49" s="6">
        <v>55.9</v>
      </c>
      <c r="E49" s="6">
        <v>64.2</v>
      </c>
      <c r="F49" s="65"/>
      <c r="G49" s="63"/>
      <c r="H49" s="64"/>
      <c r="I49" s="64"/>
      <c r="J49" s="90">
        <f>E49-'[1]поселения 01.10.2022'!H51</f>
        <v>8.300000000000004</v>
      </c>
      <c r="K49" s="64">
        <f>E49/C49</f>
        <v>3.7109826589595376</v>
      </c>
      <c r="L49" s="64">
        <f>E49/D49</f>
        <v>1.148479427549195</v>
      </c>
      <c r="M49" s="82"/>
    </row>
    <row r="50" spans="1:13" ht="12.75">
      <c r="A50" s="60" t="s">
        <v>45</v>
      </c>
      <c r="B50" s="57"/>
      <c r="C50" s="6">
        <v>60.5</v>
      </c>
      <c r="D50" s="6">
        <v>60.5</v>
      </c>
      <c r="E50" s="6">
        <v>96</v>
      </c>
      <c r="F50" s="65"/>
      <c r="G50" s="63"/>
      <c r="H50" s="64"/>
      <c r="I50" s="64"/>
      <c r="J50" s="90">
        <f>E50-'[1]поселения 01.10.2022'!H52</f>
        <v>29.900000000000006</v>
      </c>
      <c r="K50" s="64">
        <f>E50/C50</f>
        <v>1.5867768595041323</v>
      </c>
      <c r="L50" s="64">
        <f>E50/D50</f>
        <v>1.5867768595041323</v>
      </c>
      <c r="M50" s="82"/>
    </row>
    <row r="51" spans="1:13" ht="12.75">
      <c r="A51" s="60" t="s">
        <v>46</v>
      </c>
      <c r="B51" s="57"/>
      <c r="C51" s="6">
        <v>47</v>
      </c>
      <c r="D51" s="6">
        <v>47</v>
      </c>
      <c r="E51" s="6">
        <v>67</v>
      </c>
      <c r="F51" s="65"/>
      <c r="G51" s="63"/>
      <c r="H51" s="64"/>
      <c r="I51" s="64"/>
      <c r="J51" s="90">
        <f>E51-'[1]поселения 01.10.2022'!H53</f>
        <v>27.9</v>
      </c>
      <c r="K51" s="64">
        <f>E51/C51</f>
        <v>1.425531914893617</v>
      </c>
      <c r="L51" s="64">
        <f>E51/D51</f>
        <v>1.425531914893617</v>
      </c>
      <c r="M51" s="82"/>
    </row>
    <row r="52" spans="1:13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90">
        <f>E52-'[1]поселения 01.10.2022'!H54</f>
        <v>0</v>
      </c>
      <c r="K52" s="64"/>
      <c r="L52" s="64"/>
      <c r="M52" s="83"/>
    </row>
    <row r="53" spans="1:12" s="9" customFormat="1" ht="12.75">
      <c r="A53" s="60" t="s">
        <v>48</v>
      </c>
      <c r="B53" s="57"/>
      <c r="C53" s="65">
        <v>86.5</v>
      </c>
      <c r="D53" s="65">
        <v>86.5</v>
      </c>
      <c r="E53" s="6">
        <v>459.2</v>
      </c>
      <c r="F53" s="65"/>
      <c r="G53" s="63"/>
      <c r="H53" s="64"/>
      <c r="I53" s="64"/>
      <c r="J53" s="90">
        <f>E53-'[1]поселения 01.10.2022'!H55</f>
        <v>9.599999999999966</v>
      </c>
      <c r="K53" s="64" t="s">
        <v>14</v>
      </c>
      <c r="L53" s="64" t="s">
        <v>14</v>
      </c>
    </row>
    <row r="54" spans="1:12" ht="12.75">
      <c r="A54" s="60" t="s">
        <v>49</v>
      </c>
      <c r="C54" s="6">
        <v>1919.1</v>
      </c>
      <c r="D54" s="6">
        <v>1919.1</v>
      </c>
      <c r="E54" s="6">
        <v>980.9</v>
      </c>
      <c r="F54" s="65"/>
      <c r="G54" s="63"/>
      <c r="H54" s="64"/>
      <c r="I54" s="64"/>
      <c r="J54" s="90">
        <f>E54-'[1]поселения 01.10.2022'!H56</f>
        <v>65.60000000000002</v>
      </c>
      <c r="K54" s="64">
        <f>E54/C54</f>
        <v>0.5111250065134698</v>
      </c>
      <c r="L54" s="64">
        <f>E54/D54</f>
        <v>0.5111250065134698</v>
      </c>
    </row>
    <row r="55" spans="1:13" s="8" customFormat="1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10201.5</v>
      </c>
      <c r="E55" s="4">
        <f>E56+E57+E58+E59+E60+E61+E62+E63+E64</f>
        <v>5532.300000000001</v>
      </c>
      <c r="F55" s="4">
        <f>F56+F57+F58+F59+F60+F61+F62+F63+F64</f>
        <v>0</v>
      </c>
      <c r="G55" s="5">
        <f>E55/C55</f>
        <v>0.5470808116767534</v>
      </c>
      <c r="H55" s="16" t="e">
        <f>E55/#REF!</f>
        <v>#REF!</v>
      </c>
      <c r="I55" s="16" t="e">
        <f>E55/#REF!</f>
        <v>#REF!</v>
      </c>
      <c r="J55" s="4">
        <f>J56+J57+J58+J59+J60+J61+J62+J63+J64</f>
        <v>3384.3</v>
      </c>
      <c r="K55" s="15">
        <f>E55/C55</f>
        <v>0.5470808116767534</v>
      </c>
      <c r="L55" s="15">
        <f>E55/D55</f>
        <v>0.5423026025584474</v>
      </c>
      <c r="M55" s="92"/>
    </row>
    <row r="56" spans="1:13" ht="12.75">
      <c r="A56" s="60" t="s">
        <v>41</v>
      </c>
      <c r="B56" s="57"/>
      <c r="C56" s="6">
        <v>1397.7</v>
      </c>
      <c r="D56" s="6">
        <v>1397.7</v>
      </c>
      <c r="E56" s="6">
        <v>849.7</v>
      </c>
      <c r="F56" s="65"/>
      <c r="G56" s="63"/>
      <c r="H56" s="64"/>
      <c r="I56" s="64"/>
      <c r="J56" s="90">
        <f>E56-'[1]поселения 01.10.2022'!H58</f>
        <v>585.7</v>
      </c>
      <c r="K56" s="64">
        <f>E56/C56</f>
        <v>0.6079273091507477</v>
      </c>
      <c r="L56" s="64">
        <f>E56/D56</f>
        <v>0.6079273091507477</v>
      </c>
      <c r="M56" s="82"/>
    </row>
    <row r="57" spans="1:13" ht="12.75">
      <c r="A57" s="60" t="s">
        <v>42</v>
      </c>
      <c r="B57" s="57"/>
      <c r="C57" s="6">
        <v>599.1</v>
      </c>
      <c r="D57" s="6">
        <v>599.1</v>
      </c>
      <c r="E57" s="6">
        <v>202.7</v>
      </c>
      <c r="F57" s="65"/>
      <c r="G57" s="63"/>
      <c r="H57" s="64"/>
      <c r="I57" s="64"/>
      <c r="J57" s="90">
        <f>E57-'[1]поселения 01.10.2022'!H59</f>
        <v>127.49999999999999</v>
      </c>
      <c r="K57" s="64">
        <f>E57/C57</f>
        <v>0.33834084460023367</v>
      </c>
      <c r="L57" s="64">
        <f>E57/D57</f>
        <v>0.33834084460023367</v>
      </c>
      <c r="M57" s="82"/>
    </row>
    <row r="58" spans="1:13" ht="12.75">
      <c r="A58" s="60" t="s">
        <v>43</v>
      </c>
      <c r="B58" s="57"/>
      <c r="C58" s="6">
        <v>880</v>
      </c>
      <c r="D58" s="6">
        <v>880</v>
      </c>
      <c r="E58" s="6">
        <v>831.2</v>
      </c>
      <c r="F58" s="65"/>
      <c r="G58" s="63"/>
      <c r="H58" s="64"/>
      <c r="I58" s="64"/>
      <c r="J58" s="90">
        <f>E58-'[1]поселения 01.10.2022'!H60</f>
        <v>495.20000000000005</v>
      </c>
      <c r="K58" s="64">
        <f>E58/C58</f>
        <v>0.9445454545454546</v>
      </c>
      <c r="L58" s="64">
        <f>E58/D58</f>
        <v>0.9445454545454546</v>
      </c>
      <c r="M58" s="83"/>
    </row>
    <row r="59" spans="1:13" ht="12.75">
      <c r="A59" s="60" t="s">
        <v>44</v>
      </c>
      <c r="B59" s="57"/>
      <c r="C59" s="6">
        <v>1376.8</v>
      </c>
      <c r="D59" s="6">
        <v>1465.9</v>
      </c>
      <c r="E59" s="6">
        <v>669.5</v>
      </c>
      <c r="F59" s="65"/>
      <c r="G59" s="63"/>
      <c r="H59" s="64"/>
      <c r="I59" s="64"/>
      <c r="J59" s="90">
        <f>E59-'[1]поселения 01.10.2022'!H61</f>
        <v>407.7</v>
      </c>
      <c r="K59" s="64">
        <f>E59/C59</f>
        <v>0.48627251597908194</v>
      </c>
      <c r="L59" s="64">
        <f>E59/D59</f>
        <v>0.4567160106419264</v>
      </c>
      <c r="M59" s="82"/>
    </row>
    <row r="60" spans="1:13" ht="12.75">
      <c r="A60" s="60" t="s">
        <v>45</v>
      </c>
      <c r="B60" s="57"/>
      <c r="C60" s="6">
        <v>476.3</v>
      </c>
      <c r="D60" s="6">
        <v>476.3</v>
      </c>
      <c r="E60" s="6">
        <v>324.4</v>
      </c>
      <c r="F60" s="65"/>
      <c r="G60" s="63"/>
      <c r="H60" s="64"/>
      <c r="I60" s="64"/>
      <c r="J60" s="90">
        <f>E60-'[1]поселения 01.10.2022'!H62</f>
        <v>173.79999999999998</v>
      </c>
      <c r="K60" s="64">
        <f>E60/C60</f>
        <v>0.6810833508293092</v>
      </c>
      <c r="L60" s="64">
        <f>E60/D60</f>
        <v>0.6810833508293092</v>
      </c>
      <c r="M60" s="82"/>
    </row>
    <row r="61" spans="1:13" ht="12.75">
      <c r="A61" s="60" t="s">
        <v>46</v>
      </c>
      <c r="B61" s="57"/>
      <c r="C61" s="6">
        <v>1190</v>
      </c>
      <c r="D61" s="6">
        <v>1190</v>
      </c>
      <c r="E61" s="6">
        <v>646.4</v>
      </c>
      <c r="F61" s="65"/>
      <c r="G61" s="63"/>
      <c r="H61" s="64"/>
      <c r="I61" s="64"/>
      <c r="J61" s="90">
        <f>E61-'[1]поселения 01.10.2022'!H63</f>
        <v>413.4</v>
      </c>
      <c r="K61" s="64">
        <f>E61/C61</f>
        <v>0.5431932773109244</v>
      </c>
      <c r="L61" s="64">
        <f>E61/D61</f>
        <v>0.5431932773109244</v>
      </c>
      <c r="M61" s="82"/>
    </row>
    <row r="62" spans="1:13" ht="12.75">
      <c r="A62" s="60" t="s">
        <v>47</v>
      </c>
      <c r="B62" s="57"/>
      <c r="C62" s="6">
        <v>489</v>
      </c>
      <c r="D62" s="6">
        <v>489</v>
      </c>
      <c r="E62" s="6">
        <v>276.2</v>
      </c>
      <c r="F62" s="65"/>
      <c r="G62" s="63"/>
      <c r="H62" s="64"/>
      <c r="I62" s="64"/>
      <c r="J62" s="90">
        <f>E62-'[1]поселения 01.10.2022'!H64</f>
        <v>123.19999999999999</v>
      </c>
      <c r="K62" s="64">
        <f>E62/C62</f>
        <v>0.5648261758691207</v>
      </c>
      <c r="L62" s="64">
        <f>E62/D62</f>
        <v>0.5648261758691207</v>
      </c>
      <c r="M62" s="83"/>
    </row>
    <row r="63" spans="1:12" s="9" customFormat="1" ht="12.75">
      <c r="A63" s="60" t="s">
        <v>48</v>
      </c>
      <c r="B63" s="57"/>
      <c r="C63" s="65">
        <v>832.7</v>
      </c>
      <c r="D63" s="65">
        <v>832.7</v>
      </c>
      <c r="E63" s="6">
        <v>445.3</v>
      </c>
      <c r="F63" s="65"/>
      <c r="G63" s="63"/>
      <c r="H63" s="64"/>
      <c r="I63" s="64"/>
      <c r="J63" s="90">
        <f>E63-'[1]поселения 01.10.2022'!H65</f>
        <v>236.8</v>
      </c>
      <c r="K63" s="64">
        <f>E63/C63</f>
        <v>0.5347664224810856</v>
      </c>
      <c r="L63" s="64">
        <f>E63/D63</f>
        <v>0.5347664224810856</v>
      </c>
    </row>
    <row r="64" spans="1:12" ht="12.75">
      <c r="A64" s="60" t="s">
        <v>49</v>
      </c>
      <c r="B64" s="57"/>
      <c r="C64" s="6">
        <v>2870.8</v>
      </c>
      <c r="D64" s="6">
        <v>2870.8</v>
      </c>
      <c r="E64" s="6">
        <v>1286.9</v>
      </c>
      <c r="F64" s="65"/>
      <c r="G64" s="63"/>
      <c r="H64" s="64"/>
      <c r="I64" s="64"/>
      <c r="J64" s="90">
        <f>E64-'[1]поселения 01.10.2022'!H66</f>
        <v>821.0000000000001</v>
      </c>
      <c r="K64" s="64">
        <f>E64/C64</f>
        <v>0.4482722586038735</v>
      </c>
      <c r="L64" s="64">
        <f>E64/D64</f>
        <v>0.4482722586038735</v>
      </c>
    </row>
    <row r="65" spans="1:12" ht="12.75">
      <c r="A65" s="123" t="s">
        <v>15</v>
      </c>
      <c r="B65" s="124"/>
      <c r="C65" s="13">
        <f>C5+C15+C25+C35+C45+C55</f>
        <v>47659.8</v>
      </c>
      <c r="D65" s="13">
        <f>D5+D15+D25+D35+D45+D55</f>
        <v>49962.3</v>
      </c>
      <c r="E65" s="13">
        <f>E5+E15+E25+E35+E45+E55</f>
        <v>38086.6</v>
      </c>
      <c r="F65" s="13">
        <f>F5+F15+F25+F35+F45+F55</f>
        <v>0</v>
      </c>
      <c r="G65" s="14">
        <f>E65/C65</f>
        <v>0.799134700523292</v>
      </c>
      <c r="H65" s="14" t="e">
        <f>E65/#REF!</f>
        <v>#REF!</v>
      </c>
      <c r="I65" s="14" t="e">
        <f>E65/#REF!</f>
        <v>#REF!</v>
      </c>
      <c r="J65" s="13">
        <f>J5+J15+J25+J35+J45+J55</f>
        <v>7705.2</v>
      </c>
      <c r="K65" s="15">
        <f>E65/C65</f>
        <v>0.799134700523292</v>
      </c>
      <c r="L65" s="15">
        <f>E65/D65</f>
        <v>0.7623067793116008</v>
      </c>
    </row>
    <row r="66" spans="1:12" ht="12.75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1581.4</v>
      </c>
      <c r="F66" s="4">
        <f>F67</f>
        <v>0</v>
      </c>
      <c r="G66" s="5">
        <f>E66/C66</f>
        <v>0.619865161492631</v>
      </c>
      <c r="H66" s="5" t="e">
        <f>E66/#REF!</f>
        <v>#REF!</v>
      </c>
      <c r="I66" s="5" t="e">
        <f>E66/#REF!</f>
        <v>#REF!</v>
      </c>
      <c r="J66" s="4">
        <f>J67</f>
        <v>126.60000000000014</v>
      </c>
      <c r="K66" s="15">
        <f>E66/C66</f>
        <v>0.619865161492631</v>
      </c>
      <c r="L66" s="15">
        <f>E66/D66</f>
        <v>0.619865161492631</v>
      </c>
    </row>
    <row r="67" spans="1:12" ht="12.75">
      <c r="A67" s="60" t="s">
        <v>49</v>
      </c>
      <c r="B67" s="57"/>
      <c r="C67" s="6">
        <v>2551.2</v>
      </c>
      <c r="D67" s="6">
        <v>2551.2</v>
      </c>
      <c r="E67" s="6">
        <v>1581.4</v>
      </c>
      <c r="F67" s="62"/>
      <c r="G67" s="63"/>
      <c r="H67" s="63"/>
      <c r="I67" s="63"/>
      <c r="J67" s="90">
        <f>E67-'[1]поселения 01.10.2022'!H69</f>
        <v>126.60000000000014</v>
      </c>
      <c r="K67" s="64">
        <f>E67/C67</f>
        <v>0.619865161492631</v>
      </c>
      <c r="L67" s="64">
        <f>E67/D67</f>
        <v>0.619865161492631</v>
      </c>
    </row>
    <row r="68" spans="1:12" s="9" customFormat="1" ht="12.75">
      <c r="A68" s="10" t="s">
        <v>93</v>
      </c>
      <c r="B68" s="76" t="s">
        <v>77</v>
      </c>
      <c r="C68" s="4">
        <f>C69+C70</f>
        <v>0</v>
      </c>
      <c r="D68" s="4">
        <f>D69+D70</f>
        <v>0</v>
      </c>
      <c r="E68" s="4">
        <f>E69+E70</f>
        <v>1579.6</v>
      </c>
      <c r="F68" s="77"/>
      <c r="G68" s="30"/>
      <c r="H68" s="30"/>
      <c r="I68" s="30"/>
      <c r="J68" s="4">
        <f>J69+J70</f>
        <v>0</v>
      </c>
      <c r="K68" s="64"/>
      <c r="L68" s="64"/>
    </row>
    <row r="69" spans="1:12" s="9" customFormat="1" ht="12.75">
      <c r="A69" s="60" t="s">
        <v>43</v>
      </c>
      <c r="B69" s="76"/>
      <c r="C69" s="4"/>
      <c r="D69" s="4"/>
      <c r="E69" s="65">
        <v>1579.6</v>
      </c>
      <c r="F69" s="77"/>
      <c r="G69" s="30"/>
      <c r="H69" s="30"/>
      <c r="I69" s="30"/>
      <c r="J69" s="90">
        <f>E69-'[1]поселения 01.10.2022'!H71</f>
        <v>0</v>
      </c>
      <c r="K69" s="64"/>
      <c r="L69" s="64"/>
    </row>
    <row r="70" spans="1:12" ht="12.75">
      <c r="A70" s="60" t="s">
        <v>49</v>
      </c>
      <c r="B70" s="66"/>
      <c r="C70" s="6"/>
      <c r="D70" s="6"/>
      <c r="E70" s="6"/>
      <c r="F70" s="62"/>
      <c r="G70" s="63"/>
      <c r="H70" s="63"/>
      <c r="I70" s="63"/>
      <c r="J70" s="90">
        <f>E70-'[1]поселения 01.10.2022'!H72</f>
        <v>0</v>
      </c>
      <c r="K70" s="64"/>
      <c r="L70" s="64"/>
    </row>
    <row r="71" spans="1:12" ht="12.75">
      <c r="A71" s="7" t="s">
        <v>75</v>
      </c>
      <c r="B71" s="27" t="s">
        <v>50</v>
      </c>
      <c r="C71" s="4">
        <f>C72</f>
        <v>250</v>
      </c>
      <c r="D71" s="4">
        <f>D72</f>
        <v>250</v>
      </c>
      <c r="E71" s="4">
        <f>E72</f>
        <v>663</v>
      </c>
      <c r="F71" s="4">
        <f>F72</f>
        <v>0</v>
      </c>
      <c r="G71" s="5">
        <f>E71/C71</f>
        <v>2.652</v>
      </c>
      <c r="H71" s="16" t="s">
        <v>14</v>
      </c>
      <c r="I71" s="16" t="s">
        <v>14</v>
      </c>
      <c r="J71" s="4">
        <f>J72</f>
        <v>492.5</v>
      </c>
      <c r="K71" s="15" t="s">
        <v>14</v>
      </c>
      <c r="L71" s="15" t="s">
        <v>14</v>
      </c>
    </row>
    <row r="72" spans="1:12" ht="12" customHeight="1">
      <c r="A72" s="60" t="s">
        <v>49</v>
      </c>
      <c r="B72" s="66"/>
      <c r="C72" s="6">
        <v>250</v>
      </c>
      <c r="D72" s="6">
        <v>250</v>
      </c>
      <c r="E72" s="6">
        <v>663</v>
      </c>
      <c r="F72" s="62"/>
      <c r="G72" s="63"/>
      <c r="H72" s="64"/>
      <c r="I72" s="64"/>
      <c r="J72" s="90">
        <f>E72-'[1]поселения 01.10.2022'!H74</f>
        <v>492.5</v>
      </c>
      <c r="K72" s="64" t="s">
        <v>14</v>
      </c>
      <c r="L72" s="64" t="s">
        <v>14</v>
      </c>
    </row>
    <row r="73" spans="1:12" ht="26.25" customHeight="1">
      <c r="A73" s="7" t="s">
        <v>87</v>
      </c>
      <c r="B73" s="27" t="s">
        <v>88</v>
      </c>
      <c r="C73" s="12">
        <f>C74</f>
        <v>230.1</v>
      </c>
      <c r="D73" s="12">
        <f>D74</f>
        <v>230.1</v>
      </c>
      <c r="E73" s="4">
        <f>E74</f>
        <v>354.2</v>
      </c>
      <c r="F73" s="77"/>
      <c r="G73" s="30"/>
      <c r="H73" s="15"/>
      <c r="I73" s="15"/>
      <c r="J73" s="12">
        <f>J74</f>
        <v>-770.2</v>
      </c>
      <c r="K73" s="15">
        <f>E73/C73</f>
        <v>1.5393307257714037</v>
      </c>
      <c r="L73" s="15">
        <f>E73/D73</f>
        <v>1.5393307257714037</v>
      </c>
    </row>
    <row r="74" spans="1:12" ht="12" customHeight="1">
      <c r="A74" s="60" t="s">
        <v>49</v>
      </c>
      <c r="B74" s="66"/>
      <c r="C74" s="6">
        <v>230.1</v>
      </c>
      <c r="D74" s="6">
        <v>230.1</v>
      </c>
      <c r="E74" s="6">
        <v>354.2</v>
      </c>
      <c r="F74" s="62"/>
      <c r="G74" s="63"/>
      <c r="H74" s="64"/>
      <c r="I74" s="64"/>
      <c r="J74" s="90">
        <f>E74-'[1]поселения 01.10.2022'!H76</f>
        <v>-770.2</v>
      </c>
      <c r="K74" s="64">
        <f>E74/C74</f>
        <v>1.5393307257714037</v>
      </c>
      <c r="L74" s="64">
        <f>E74/D74</f>
        <v>1.5393307257714037</v>
      </c>
    </row>
    <row r="75" spans="1:12" ht="12" customHeight="1">
      <c r="A75" s="7" t="s">
        <v>105</v>
      </c>
      <c r="B75" s="76" t="s">
        <v>25</v>
      </c>
      <c r="C75" s="12">
        <f>C76+C77+C78+C79+C80+C81+C82+C83+C84</f>
        <v>0</v>
      </c>
      <c r="D75" s="12">
        <f aca="true" t="shared" si="0" ref="D75:J75">D76+D77+D78+D79+D80+D81+D82+D83+D84</f>
        <v>1005.1999999999999</v>
      </c>
      <c r="E75" s="12">
        <f t="shared" si="0"/>
        <v>916.4</v>
      </c>
      <c r="F75" s="12">
        <f t="shared" si="0"/>
        <v>0</v>
      </c>
      <c r="G75" s="12">
        <f t="shared" si="0"/>
        <v>0</v>
      </c>
      <c r="H75" s="12">
        <f t="shared" si="0"/>
        <v>0</v>
      </c>
      <c r="I75" s="12">
        <f t="shared" si="0"/>
        <v>0</v>
      </c>
      <c r="J75" s="12">
        <f t="shared" si="0"/>
        <v>0</v>
      </c>
      <c r="K75" s="64"/>
      <c r="L75" s="64">
        <f>E75/D75</f>
        <v>0.9116593712693991</v>
      </c>
    </row>
    <row r="76" spans="1:12" ht="12" customHeight="1">
      <c r="A76" s="60" t="s">
        <v>41</v>
      </c>
      <c r="B76" s="76"/>
      <c r="C76" s="6"/>
      <c r="D76" s="6"/>
      <c r="E76" s="65"/>
      <c r="F76" s="77"/>
      <c r="G76" s="30"/>
      <c r="H76" s="15"/>
      <c r="I76" s="15"/>
      <c r="J76" s="90">
        <f>E76-'[1]поселения 01.10.2022'!H78</f>
        <v>0</v>
      </c>
      <c r="K76" s="64"/>
      <c r="L76" s="64"/>
    </row>
    <row r="77" spans="1:12" ht="12" customHeight="1">
      <c r="A77" s="60" t="s">
        <v>42</v>
      </c>
      <c r="B77" s="76"/>
      <c r="C77" s="6"/>
      <c r="D77" s="6">
        <v>30.4</v>
      </c>
      <c r="E77" s="65">
        <v>30.4</v>
      </c>
      <c r="F77" s="77"/>
      <c r="G77" s="30"/>
      <c r="H77" s="15"/>
      <c r="I77" s="15"/>
      <c r="J77" s="90">
        <f>E77-'[1]поселения 01.10.2022'!H79</f>
        <v>0</v>
      </c>
      <c r="K77" s="64"/>
      <c r="L77" s="64">
        <f>E77/D77</f>
        <v>1</v>
      </c>
    </row>
    <row r="78" spans="1:12" ht="12" customHeight="1">
      <c r="A78" s="60" t="s">
        <v>43</v>
      </c>
      <c r="B78" s="76"/>
      <c r="C78" s="6"/>
      <c r="D78" s="6">
        <v>142.9</v>
      </c>
      <c r="E78" s="65">
        <v>114.3</v>
      </c>
      <c r="F78" s="77"/>
      <c r="G78" s="30"/>
      <c r="H78" s="15"/>
      <c r="I78" s="15"/>
      <c r="J78" s="90">
        <f>E78-'[1]поселения 01.10.2022'!H80</f>
        <v>0</v>
      </c>
      <c r="K78" s="64"/>
      <c r="L78" s="64">
        <f>E78/D78</f>
        <v>0.7998600419874037</v>
      </c>
    </row>
    <row r="79" spans="1:12" ht="12" customHeight="1">
      <c r="A79" s="60" t="s">
        <v>44</v>
      </c>
      <c r="B79" s="76"/>
      <c r="C79" s="6"/>
      <c r="D79" s="6">
        <v>180.1</v>
      </c>
      <c r="E79" s="65">
        <v>151.3</v>
      </c>
      <c r="F79" s="77"/>
      <c r="G79" s="30"/>
      <c r="H79" s="15"/>
      <c r="I79" s="15"/>
      <c r="J79" s="90">
        <f>E79-'[1]поселения 01.10.2022'!H81</f>
        <v>0</v>
      </c>
      <c r="K79" s="64"/>
      <c r="L79" s="64">
        <f>E79/D79</f>
        <v>0.8400888395335926</v>
      </c>
    </row>
    <row r="80" spans="1:12" ht="12" customHeight="1">
      <c r="A80" s="60" t="s">
        <v>45</v>
      </c>
      <c r="B80" s="76"/>
      <c r="C80" s="6"/>
      <c r="D80" s="6"/>
      <c r="E80" s="65"/>
      <c r="F80" s="77"/>
      <c r="G80" s="30"/>
      <c r="H80" s="15"/>
      <c r="I80" s="15"/>
      <c r="J80" s="90">
        <f>E80-'[1]поселения 01.10.2022'!H82</f>
        <v>0</v>
      </c>
      <c r="K80" s="64"/>
      <c r="L80" s="64"/>
    </row>
    <row r="81" spans="1:12" ht="12" customHeight="1">
      <c r="A81" s="60" t="s">
        <v>46</v>
      </c>
      <c r="B81" s="76"/>
      <c r="C81" s="6"/>
      <c r="D81" s="6"/>
      <c r="E81" s="65"/>
      <c r="F81" s="77"/>
      <c r="G81" s="30"/>
      <c r="H81" s="15"/>
      <c r="I81" s="15"/>
      <c r="J81" s="90">
        <f>E81-'[1]поселения 01.10.2022'!H83</f>
        <v>0</v>
      </c>
      <c r="K81" s="64"/>
      <c r="L81" s="64"/>
    </row>
    <row r="82" spans="1:12" ht="12" customHeight="1">
      <c r="A82" s="60" t="s">
        <v>47</v>
      </c>
      <c r="B82" s="76"/>
      <c r="C82" s="6"/>
      <c r="D82" s="6"/>
      <c r="E82" s="65"/>
      <c r="F82" s="77"/>
      <c r="G82" s="30"/>
      <c r="H82" s="15"/>
      <c r="I82" s="15"/>
      <c r="J82" s="90">
        <f>E82-'[1]поселения 01.10.2022'!H84</f>
        <v>0</v>
      </c>
      <c r="K82" s="64"/>
      <c r="L82" s="64"/>
    </row>
    <row r="83" spans="1:12" ht="12" customHeight="1">
      <c r="A83" s="60" t="s">
        <v>48</v>
      </c>
      <c r="B83" s="76"/>
      <c r="C83" s="6"/>
      <c r="D83" s="6"/>
      <c r="E83" s="65"/>
      <c r="F83" s="77"/>
      <c r="G83" s="30"/>
      <c r="H83" s="15"/>
      <c r="I83" s="15"/>
      <c r="J83" s="90">
        <f>E83-'[1]поселения 01.10.2022'!H85</f>
        <v>0</v>
      </c>
      <c r="K83" s="64"/>
      <c r="L83" s="64"/>
    </row>
    <row r="84" spans="1:12" ht="12" customHeight="1">
      <c r="A84" s="60" t="s">
        <v>49</v>
      </c>
      <c r="B84" s="76"/>
      <c r="C84" s="6"/>
      <c r="D84" s="6">
        <v>651.8</v>
      </c>
      <c r="E84" s="65">
        <v>620.4</v>
      </c>
      <c r="F84" s="77"/>
      <c r="G84" s="30"/>
      <c r="H84" s="15"/>
      <c r="I84" s="15"/>
      <c r="J84" s="90">
        <f>E84-'[1]поселения 01.10.2022'!H86</f>
        <v>0</v>
      </c>
      <c r="K84" s="64"/>
      <c r="L84" s="64">
        <f>E84/D84</f>
        <v>0.9518257134090212</v>
      </c>
    </row>
    <row r="85" spans="1:12" ht="12.75">
      <c r="A85" s="123" t="s">
        <v>26</v>
      </c>
      <c r="B85" s="124"/>
      <c r="C85" s="13">
        <f aca="true" t="shared" si="1" ref="C85:J85">C66+C71+C73+C75</f>
        <v>3031.2999999999997</v>
      </c>
      <c r="D85" s="13">
        <f t="shared" si="1"/>
        <v>4036.4999999999995</v>
      </c>
      <c r="E85" s="13">
        <f t="shared" si="1"/>
        <v>3515</v>
      </c>
      <c r="F85" s="13">
        <f t="shared" si="1"/>
        <v>0</v>
      </c>
      <c r="G85" s="13">
        <f t="shared" si="1"/>
        <v>3.2718651614926313</v>
      </c>
      <c r="H85" s="13" t="e">
        <f t="shared" si="1"/>
        <v>#REF!</v>
      </c>
      <c r="I85" s="13" t="e">
        <f t="shared" si="1"/>
        <v>#REF!</v>
      </c>
      <c r="J85" s="13">
        <f t="shared" si="1"/>
        <v>-151.0999999999999</v>
      </c>
      <c r="K85" s="26">
        <f>E85/C85</f>
        <v>1.1595685019628543</v>
      </c>
      <c r="L85" s="26">
        <f>E85/D85</f>
        <v>0.8708039142821753</v>
      </c>
    </row>
    <row r="86" spans="1:12" ht="16.5">
      <c r="A86" s="125" t="s">
        <v>51</v>
      </c>
      <c r="B86" s="126"/>
      <c r="C86" s="17">
        <f>C87+C88+C89+C90+C91+C92+C93+C94+C95</f>
        <v>50691.1</v>
      </c>
      <c r="D86" s="17">
        <f>D87+D88+D89+D90+D91+D92+D93+D94+D95</f>
        <v>53998.799999999996</v>
      </c>
      <c r="E86" s="17">
        <f aca="true" t="shared" si="2" ref="E86:J86">E87+E88+E89+E90+E91+E92+E93+E94+E95</f>
        <v>43181.200000000004</v>
      </c>
      <c r="F86" s="17">
        <f t="shared" si="2"/>
        <v>0</v>
      </c>
      <c r="G86" s="17">
        <f t="shared" si="2"/>
        <v>0</v>
      </c>
      <c r="H86" s="17">
        <f t="shared" si="2"/>
        <v>0</v>
      </c>
      <c r="I86" s="17">
        <f t="shared" si="2"/>
        <v>0</v>
      </c>
      <c r="J86" s="17">
        <f t="shared" si="2"/>
        <v>7554.1</v>
      </c>
      <c r="K86" s="75">
        <f>E86/C86</f>
        <v>0.851849732990604</v>
      </c>
      <c r="L86" s="75">
        <f>E86/D86</f>
        <v>0.7996696222879028</v>
      </c>
    </row>
    <row r="87" spans="1:12" ht="12.75">
      <c r="A87" s="60" t="s">
        <v>41</v>
      </c>
      <c r="B87" s="57"/>
      <c r="C87" s="4">
        <f>C6+C16+C26+C36+C46+C56+C76</f>
        <v>3838.8</v>
      </c>
      <c r="D87" s="4">
        <f>D6+D16+D26+D36+D46+D56+D76</f>
        <v>3838.8</v>
      </c>
      <c r="E87" s="4">
        <f>E6+E16+E26+E36+E46+E56+E76</f>
        <v>3096</v>
      </c>
      <c r="F87" s="4">
        <f>F6+F16+F26+F36+F46+F56+F76</f>
        <v>0</v>
      </c>
      <c r="G87" s="4">
        <f>G6+G16+G26+G36+G46+G56+G76</f>
        <v>0</v>
      </c>
      <c r="H87" s="4">
        <f>H6+H16+H26+H36+H46+H56+H76</f>
        <v>0</v>
      </c>
      <c r="I87" s="4">
        <f>I6+I16+I26+I36+I46+I56+I76</f>
        <v>0</v>
      </c>
      <c r="J87" s="4">
        <f>J6+J16+J26+J36+J46+J56+J76</f>
        <v>887.1999999999999</v>
      </c>
      <c r="K87" s="15">
        <f>E87/C87</f>
        <v>0.806502031884964</v>
      </c>
      <c r="L87" s="16">
        <f>E87/D87</f>
        <v>0.806502031884964</v>
      </c>
    </row>
    <row r="88" spans="1:12" ht="12.75">
      <c r="A88" s="60" t="s">
        <v>42</v>
      </c>
      <c r="B88" s="57"/>
      <c r="C88" s="4">
        <f>C7+C17+C27+C37+C47+C57+C77</f>
        <v>1609.3</v>
      </c>
      <c r="D88" s="4">
        <f>D7+D17+D27+D37+D47+D57+D77</f>
        <v>1639.7</v>
      </c>
      <c r="E88" s="4">
        <f>E7+E17+E27+E37+E47+E57+E77</f>
        <v>1327.2</v>
      </c>
      <c r="F88" s="4">
        <f>F7+F17+F27+F37+F47+F57+F77</f>
        <v>0</v>
      </c>
      <c r="G88" s="4">
        <f>G7+G17+G27+G37+G47+G57+G77</f>
        <v>0</v>
      </c>
      <c r="H88" s="4">
        <f>H7+H17+H27+H37+H47+H57+H77</f>
        <v>0</v>
      </c>
      <c r="I88" s="4">
        <f>I7+I17+I27+I37+I47+I57+I77</f>
        <v>0</v>
      </c>
      <c r="J88" s="4">
        <f>J7+J17+J27+J37+J47+J57+J77</f>
        <v>269.8999999999999</v>
      </c>
      <c r="K88" s="15">
        <f>E88/C88</f>
        <v>0.8247063940843846</v>
      </c>
      <c r="L88" s="16">
        <f>E88/D88</f>
        <v>0.8094163566506068</v>
      </c>
    </row>
    <row r="89" spans="1:12" ht="12.75">
      <c r="A89" s="60" t="s">
        <v>43</v>
      </c>
      <c r="B89" s="57"/>
      <c r="C89" s="4">
        <f>C8+C18+C28+C38+C48+C58+C78+C69</f>
        <v>3513.2</v>
      </c>
      <c r="D89" s="4">
        <f>D8+D18+D28+D38+D48+D58+D78+D69</f>
        <v>4579.099999999999</v>
      </c>
      <c r="E89" s="4">
        <f>E8+E18+E28+E38+E48+E58+E78+E69</f>
        <v>5226.700000000001</v>
      </c>
      <c r="F89" s="4">
        <f>F8+F18+F28+F38+F48+F58+F78+F69</f>
        <v>0</v>
      </c>
      <c r="G89" s="4">
        <f>G8+G18+G28+G38+G48+G58+G78+G69</f>
        <v>0</v>
      </c>
      <c r="H89" s="4">
        <f>H8+H18+H28+H38+H48+H58+H78+H69</f>
        <v>0</v>
      </c>
      <c r="I89" s="4">
        <f>I8+I18+I28+I38+I48+I58+I78+I69</f>
        <v>0</v>
      </c>
      <c r="J89" s="4">
        <f>J8+J18+J28+J38+J48+J58+J78+J69</f>
        <v>793.7</v>
      </c>
      <c r="K89" s="15">
        <f>E89/C89</f>
        <v>1.4877319822384154</v>
      </c>
      <c r="L89" s="16">
        <f>E89/D89</f>
        <v>1.1414251708851086</v>
      </c>
    </row>
    <row r="90" spans="1:12" ht="12.75">
      <c r="A90" s="60" t="s">
        <v>44</v>
      </c>
      <c r="B90" s="57"/>
      <c r="C90" s="4">
        <f>C9+C19+C29+C39+C49+C59+C79</f>
        <v>3255.8999999999996</v>
      </c>
      <c r="D90" s="4">
        <f>D9+D19+D29+D39+D49+D59+D79</f>
        <v>3895.7000000000003</v>
      </c>
      <c r="E90" s="4">
        <f>E9+E19+E29+E39+E49+E59+E79</f>
        <v>2748.7000000000003</v>
      </c>
      <c r="F90" s="4">
        <f>F9+F19+F29+F39+F49+F59+F79</f>
        <v>0</v>
      </c>
      <c r="G90" s="4">
        <f>G9+G19+G29+G39+G49+G59+G79</f>
        <v>0</v>
      </c>
      <c r="H90" s="4">
        <f>H9+H19+H29+H39+H49+H59+H79</f>
        <v>0</v>
      </c>
      <c r="I90" s="4">
        <f>I9+I19+I29+I39+I49+I59+I79</f>
        <v>0</v>
      </c>
      <c r="J90" s="4">
        <f>J9+J19+J29+J39+J49+J59+J79</f>
        <v>639.7</v>
      </c>
      <c r="K90" s="15">
        <f>E90/C90</f>
        <v>0.8442212598667037</v>
      </c>
      <c r="L90" s="16">
        <f>E90/D90</f>
        <v>0.7055728110480787</v>
      </c>
    </row>
    <row r="91" spans="1:12" ht="12.75">
      <c r="A91" s="60" t="s">
        <v>45</v>
      </c>
      <c r="B91" s="57"/>
      <c r="C91" s="4">
        <f>C10+C20+C30+C40+C50+C60+C80</f>
        <v>1562.8999999999999</v>
      </c>
      <c r="D91" s="4">
        <f>D10+D20+D30+D40+D50+D60+D80</f>
        <v>1562.8999999999999</v>
      </c>
      <c r="E91" s="4">
        <f>E10+E20+E30+E40+E50+E60+E80</f>
        <v>1469.5</v>
      </c>
      <c r="F91" s="4">
        <f>F10+F20+F30+F40+F50+F60+F80</f>
        <v>0</v>
      </c>
      <c r="G91" s="4">
        <f>G10+G20+G30+G40+G50+G60+G80</f>
        <v>0</v>
      </c>
      <c r="H91" s="4">
        <f>H10+H20+H30+H40+H50+H60+H80</f>
        <v>0</v>
      </c>
      <c r="I91" s="4">
        <f>I10+I20+I30+I40+I50+I60+I80</f>
        <v>0</v>
      </c>
      <c r="J91" s="4">
        <f>J10+J20+J30+J40+J50+J60+J80</f>
        <v>331</v>
      </c>
      <c r="K91" s="15">
        <f>E91/C91</f>
        <v>0.9402392987395227</v>
      </c>
      <c r="L91" s="16">
        <f>E91/D91</f>
        <v>0.9402392987395227</v>
      </c>
    </row>
    <row r="92" spans="1:12" ht="12.75">
      <c r="A92" s="60" t="s">
        <v>46</v>
      </c>
      <c r="B92" s="57"/>
      <c r="C92" s="4">
        <f>C11+C21+C31+C41+C51+C61+C81</f>
        <v>4576.200000000001</v>
      </c>
      <c r="D92" s="4">
        <f>D11+D21+D31+D41+D51+D61+D81</f>
        <v>5066</v>
      </c>
      <c r="E92" s="4">
        <f>E11+E21+E31+E41+E51+E61+E81</f>
        <v>3857.8000000000006</v>
      </c>
      <c r="F92" s="4">
        <f>F11+F21+F31+F41+F51+F61+F81</f>
        <v>0</v>
      </c>
      <c r="G92" s="4">
        <f>G11+G21+G31+G41+G51+G61+G81</f>
        <v>0</v>
      </c>
      <c r="H92" s="4">
        <f>H11+H21+H31+H41+H51+H61+H81</f>
        <v>0</v>
      </c>
      <c r="I92" s="4">
        <f>I11+I21+I31+I41+I51+I61+I81</f>
        <v>0</v>
      </c>
      <c r="J92" s="4">
        <f>J11+J21+J31+J41+J51+J61+J81</f>
        <v>816.3000000000001</v>
      </c>
      <c r="K92" s="15">
        <f>E92/C92</f>
        <v>0.8430138542895852</v>
      </c>
      <c r="L92" s="16">
        <f>E92/D92</f>
        <v>0.7615080931701541</v>
      </c>
    </row>
    <row r="93" spans="1:12" ht="12.75">
      <c r="A93" s="60" t="s">
        <v>47</v>
      </c>
      <c r="B93" s="57"/>
      <c r="C93" s="4">
        <f>C12+C22+C32+C42+C52+C62+C82</f>
        <v>2129.4</v>
      </c>
      <c r="D93" s="4">
        <f>D12+D22+D32+D42+D52+D62+D82</f>
        <v>2129.4</v>
      </c>
      <c r="E93" s="4">
        <f>E12+E22+E32+E42+E52+E62+E82</f>
        <v>1813.1999999999998</v>
      </c>
      <c r="F93" s="4">
        <f>F12+F22+F32+F42+F52+F62+F82</f>
        <v>0</v>
      </c>
      <c r="G93" s="4">
        <f>G12+G22+G32+G42+G52+G62+G82</f>
        <v>0</v>
      </c>
      <c r="H93" s="4">
        <f>H12+H22+H32+H42+H52+H62+H82</f>
        <v>0</v>
      </c>
      <c r="I93" s="4">
        <f>I12+I22+I32+I42+I52+I62+I82</f>
        <v>0</v>
      </c>
      <c r="J93" s="4">
        <f>J12+J22+J32+J42+J52+J62+J82</f>
        <v>295.4999999999998</v>
      </c>
      <c r="K93" s="15">
        <f>E93/C93</f>
        <v>0.8515074668920821</v>
      </c>
      <c r="L93" s="16">
        <f>E93/D93</f>
        <v>0.8515074668920821</v>
      </c>
    </row>
    <row r="94" spans="1:12" ht="12.75">
      <c r="A94" s="60" t="s">
        <v>48</v>
      </c>
      <c r="B94" s="57"/>
      <c r="C94" s="4">
        <f>C13+C23+C33+C43+C53+C63+C83</f>
        <v>3102</v>
      </c>
      <c r="D94" s="4">
        <f>D13+D23+D33+D43+D53+D63+D83</f>
        <v>3102</v>
      </c>
      <c r="E94" s="4">
        <f>E13+E23+E33+E43+E53+E63+E83</f>
        <v>2961.7</v>
      </c>
      <c r="F94" s="4">
        <f>F13+F23+F33+F43+F53+F63+F83</f>
        <v>0</v>
      </c>
      <c r="G94" s="4">
        <f>G13+G23+G33+G43+G53+G63+G83</f>
        <v>0</v>
      </c>
      <c r="H94" s="4">
        <f>H13+H23+H33+H43+H53+H63+H83</f>
        <v>0</v>
      </c>
      <c r="I94" s="4">
        <f>I13+I23+I33+I43+I53+I63+I83</f>
        <v>0</v>
      </c>
      <c r="J94" s="4">
        <f>J13+J23+J33+J43+J53+J63+J83</f>
        <v>538.4999999999999</v>
      </c>
      <c r="K94" s="15">
        <f>E94/C94</f>
        <v>0.9547711154094132</v>
      </c>
      <c r="L94" s="16">
        <f>E94/D94</f>
        <v>0.9547711154094132</v>
      </c>
    </row>
    <row r="95" spans="1:12" ht="12.75">
      <c r="A95" s="60" t="s">
        <v>49</v>
      </c>
      <c r="B95" s="57"/>
      <c r="C95" s="4">
        <f>C14+C24+C34+C44+C54+C64+C67+C72+C74+C84</f>
        <v>27103.399999999998</v>
      </c>
      <c r="D95" s="4">
        <f>D14+D24+D34+D44+D54+D64+D67+D72+D74+D84</f>
        <v>28185.199999999997</v>
      </c>
      <c r="E95" s="4">
        <f>E14+E24+E34+E44+E54+E64+E67+E72+E74+E84</f>
        <v>20680.4</v>
      </c>
      <c r="F95" s="4">
        <f>F14+F24+F34+F44+F54+F64+F67+F72+F74+F84</f>
        <v>0</v>
      </c>
      <c r="G95" s="4">
        <f>G14+G24+G34+G44+G54+G64+G67+G72+G74+G84</f>
        <v>0</v>
      </c>
      <c r="H95" s="4">
        <f>H14+H24+H34+H44+H54+H64+H67+H72+H74+H84</f>
        <v>0</v>
      </c>
      <c r="I95" s="4">
        <f>I14+I24+I34+I44+I54+I64+I67+I72+I74+I84</f>
        <v>0</v>
      </c>
      <c r="J95" s="4">
        <f>J14+J24+J34+J44+J54+J64+J67+J72+J74+J84</f>
        <v>2982.3</v>
      </c>
      <c r="K95" s="15">
        <f>E95/C95</f>
        <v>0.7630186618653011</v>
      </c>
      <c r="L95" s="16">
        <f>E95/D95</f>
        <v>0.7337325972496205</v>
      </c>
    </row>
    <row r="96" spans="1:12" ht="60.75" customHeight="1">
      <c r="A96" s="19" t="s">
        <v>94</v>
      </c>
      <c r="B96" s="1" t="s">
        <v>52</v>
      </c>
      <c r="C96" s="4">
        <f>C97+C98+C99+C100+C101+C102+C103+C104+C105</f>
        <v>29593.1</v>
      </c>
      <c r="D96" s="4">
        <f>D97+D98+D99+D100+D101+D102+D103+D104+D105</f>
        <v>29593.1</v>
      </c>
      <c r="E96" s="4">
        <f>E97+E98+E99+E100+E101+E102+E103+E104+E105</f>
        <v>25042.600000000002</v>
      </c>
      <c r="F96" s="4">
        <f>F97+F98+F99+F100+F101+F102+F103+F104+F105</f>
        <v>0</v>
      </c>
      <c r="G96" s="5">
        <f>E96/C96</f>
        <v>0.8462310471021962</v>
      </c>
      <c r="H96" s="16" t="e">
        <f>E96/#REF!</f>
        <v>#REF!</v>
      </c>
      <c r="I96" s="16" t="e">
        <f>E96/#REF!</f>
        <v>#REF!</v>
      </c>
      <c r="J96" s="4">
        <f>J97+J98+J99+J100+J101+J102+J103+J104+J105</f>
        <v>1662.0000000000005</v>
      </c>
      <c r="K96" s="15">
        <f>E96/C96</f>
        <v>0.8462310471021962</v>
      </c>
      <c r="L96" s="16">
        <f>E96/D96</f>
        <v>0.8462310471021962</v>
      </c>
    </row>
    <row r="97" spans="1:12" ht="12.75">
      <c r="A97" s="60" t="s">
        <v>41</v>
      </c>
      <c r="B97" s="57"/>
      <c r="C97" s="6">
        <v>4944</v>
      </c>
      <c r="D97" s="6">
        <v>4944</v>
      </c>
      <c r="E97" s="6">
        <v>4120</v>
      </c>
      <c r="F97" s="6"/>
      <c r="G97" s="63"/>
      <c r="H97" s="64"/>
      <c r="I97" s="64"/>
      <c r="J97" s="90">
        <f>E97-'[1]поселения 01.10.2022'!H99</f>
        <v>309.8000000000002</v>
      </c>
      <c r="K97" s="64">
        <f>E97/C97</f>
        <v>0.8333333333333334</v>
      </c>
      <c r="L97" s="64">
        <f>E97/D97</f>
        <v>0.8333333333333334</v>
      </c>
    </row>
    <row r="98" spans="1:12" ht="12.75">
      <c r="A98" s="60" t="s">
        <v>42</v>
      </c>
      <c r="B98" s="57"/>
      <c r="C98" s="6">
        <v>2987.1</v>
      </c>
      <c r="D98" s="6">
        <v>2987.1</v>
      </c>
      <c r="E98" s="6">
        <v>2489.3</v>
      </c>
      <c r="F98" s="6"/>
      <c r="G98" s="63"/>
      <c r="H98" s="64"/>
      <c r="I98" s="64"/>
      <c r="J98" s="90">
        <f>E98-'[1]поселения 01.10.2022'!H100</f>
        <v>249</v>
      </c>
      <c r="K98" s="64">
        <f>E98/C98</f>
        <v>0.8333500719761643</v>
      </c>
      <c r="L98" s="64">
        <f>E98/D98</f>
        <v>0.8333500719761643</v>
      </c>
    </row>
    <row r="99" spans="1:12" ht="12.75">
      <c r="A99" s="60" t="s">
        <v>43</v>
      </c>
      <c r="B99" s="57"/>
      <c r="C99" s="6">
        <v>3682.7</v>
      </c>
      <c r="D99" s="6">
        <v>3682.7</v>
      </c>
      <c r="E99" s="6">
        <v>2762.5</v>
      </c>
      <c r="F99" s="6"/>
      <c r="G99" s="63"/>
      <c r="H99" s="64"/>
      <c r="I99" s="64"/>
      <c r="J99" s="90">
        <f>E99-'[1]поселения 01.10.2022'!H101</f>
        <v>-102.19999999999982</v>
      </c>
      <c r="K99" s="64">
        <f>E99/C99</f>
        <v>0.7501289814538247</v>
      </c>
      <c r="L99" s="64">
        <f>E99/D99</f>
        <v>0.7501289814538247</v>
      </c>
    </row>
    <row r="100" spans="1:12" ht="12.75">
      <c r="A100" s="60" t="s">
        <v>44</v>
      </c>
      <c r="B100" s="57"/>
      <c r="C100" s="6">
        <v>2508.2</v>
      </c>
      <c r="D100" s="6">
        <v>2508.2</v>
      </c>
      <c r="E100" s="6">
        <v>2508.2</v>
      </c>
      <c r="F100" s="6"/>
      <c r="G100" s="63"/>
      <c r="H100" s="64"/>
      <c r="I100" s="64"/>
      <c r="J100" s="90">
        <f>E100-'[1]поселения 01.10.2022'!H102</f>
        <v>0</v>
      </c>
      <c r="K100" s="64">
        <f>E100/C100</f>
        <v>1</v>
      </c>
      <c r="L100" s="64">
        <f>E100/D100</f>
        <v>1</v>
      </c>
    </row>
    <row r="101" spans="1:12" ht="12.75">
      <c r="A101" s="60" t="s">
        <v>45</v>
      </c>
      <c r="B101" s="57"/>
      <c r="C101" s="6">
        <v>3827</v>
      </c>
      <c r="D101" s="6">
        <v>3827</v>
      </c>
      <c r="E101" s="6">
        <v>3189.4</v>
      </c>
      <c r="F101" s="6"/>
      <c r="G101" s="63"/>
      <c r="H101" s="64"/>
      <c r="I101" s="64"/>
      <c r="J101" s="90">
        <f>E101-'[1]поселения 01.10.2022'!H103</f>
        <v>319.2000000000003</v>
      </c>
      <c r="K101" s="64">
        <f>E101/C101</f>
        <v>0.8333943036320878</v>
      </c>
      <c r="L101" s="64">
        <f>E101/D101</f>
        <v>0.8333943036320878</v>
      </c>
    </row>
    <row r="102" spans="1:12" ht="12.75">
      <c r="A102" s="60" t="s">
        <v>46</v>
      </c>
      <c r="B102" s="57"/>
      <c r="C102" s="6">
        <v>3243.3</v>
      </c>
      <c r="D102" s="6">
        <v>3243.3</v>
      </c>
      <c r="E102" s="6">
        <v>2973</v>
      </c>
      <c r="F102" s="6"/>
      <c r="G102" s="63"/>
      <c r="H102" s="64"/>
      <c r="I102" s="64"/>
      <c r="J102" s="90">
        <f>E102-'[1]поселения 01.10.2022'!H104</f>
        <v>270.3000000000002</v>
      </c>
      <c r="K102" s="64">
        <f>E102/C102</f>
        <v>0.9166589584682268</v>
      </c>
      <c r="L102" s="64">
        <f>E102/D102</f>
        <v>0.9166589584682268</v>
      </c>
    </row>
    <row r="103" spans="1:12" ht="12.75">
      <c r="A103" s="60" t="s">
        <v>47</v>
      </c>
      <c r="B103" s="57"/>
      <c r="C103" s="6">
        <v>3629.6</v>
      </c>
      <c r="D103" s="6">
        <v>3629.6</v>
      </c>
      <c r="E103" s="6">
        <v>3024.7</v>
      </c>
      <c r="F103" s="6"/>
      <c r="G103" s="63"/>
      <c r="H103" s="64"/>
      <c r="I103" s="64"/>
      <c r="J103" s="90">
        <f>E103-'[1]поселения 01.10.2022'!H105</f>
        <v>218.29999999999973</v>
      </c>
      <c r="K103" s="64">
        <f>E103/C103</f>
        <v>0.8333425170817721</v>
      </c>
      <c r="L103" s="64">
        <f>E103/D103</f>
        <v>0.8333425170817721</v>
      </c>
    </row>
    <row r="104" spans="1:12" ht="12.75">
      <c r="A104" s="60" t="s">
        <v>48</v>
      </c>
      <c r="B104" s="57"/>
      <c r="C104" s="6">
        <v>4771.2</v>
      </c>
      <c r="D104" s="6">
        <v>4771.2</v>
      </c>
      <c r="E104" s="6">
        <v>3975.5</v>
      </c>
      <c r="F104" s="6"/>
      <c r="G104" s="63"/>
      <c r="H104" s="64"/>
      <c r="I104" s="64"/>
      <c r="J104" s="90">
        <f>E104-'[1]поселения 01.10.2022'!H106</f>
        <v>397.5999999999999</v>
      </c>
      <c r="K104" s="64">
        <f>E104/C104</f>
        <v>0.8332285378940308</v>
      </c>
      <c r="L104" s="64">
        <f>E104/D104</f>
        <v>0.8332285378940308</v>
      </c>
    </row>
    <row r="105" spans="1:12" ht="13.5" customHeight="1">
      <c r="A105" s="72" t="s">
        <v>49</v>
      </c>
      <c r="B105" s="57"/>
      <c r="C105" s="6"/>
      <c r="D105" s="6"/>
      <c r="E105" s="6"/>
      <c r="F105" s="62"/>
      <c r="G105" s="63"/>
      <c r="H105" s="64"/>
      <c r="I105" s="64"/>
      <c r="J105" s="90">
        <f>E105-'[1]поселения 01.10.2022'!H107</f>
        <v>0</v>
      </c>
      <c r="K105" s="64"/>
      <c r="L105" s="64"/>
    </row>
    <row r="106" spans="1:12" ht="99" customHeight="1">
      <c r="A106" s="19" t="s">
        <v>95</v>
      </c>
      <c r="B106" s="1" t="s">
        <v>53</v>
      </c>
      <c r="C106" s="4">
        <f>C107+C108+C109+C110+C111+C112+C113+C114+C115</f>
        <v>1250.6000000000001</v>
      </c>
      <c r="D106" s="4">
        <f>D107+D108+D109+D110+D111+D112+D113+D114+D115</f>
        <v>1322.3000000000002</v>
      </c>
      <c r="E106" s="4">
        <f>E107+E108+E109+E110+E111+E112+E113+E114+E115</f>
        <v>1322.3000000000002</v>
      </c>
      <c r="F106" s="4">
        <f>F107+F108+F109+F110+F111+F112+F113+F114+F115</f>
        <v>0</v>
      </c>
      <c r="G106" s="5">
        <f>E106/C106</f>
        <v>1.0573324804094035</v>
      </c>
      <c r="H106" s="5" t="e">
        <f>E106/#REF!</f>
        <v>#REF!</v>
      </c>
      <c r="I106" s="5" t="e">
        <f>E106/#REF!</f>
        <v>#REF!</v>
      </c>
      <c r="J106" s="4">
        <f>J107+J108+J109+J110+J111+J112+J113+J114+J115</f>
        <v>276.30000000000007</v>
      </c>
      <c r="K106" s="15">
        <f>E106/C106</f>
        <v>1.0573324804094035</v>
      </c>
      <c r="L106" s="16">
        <f>E106/D106</f>
        <v>1</v>
      </c>
    </row>
    <row r="107" spans="1:12" ht="12.75">
      <c r="A107" s="60" t="s">
        <v>41</v>
      </c>
      <c r="B107" s="57"/>
      <c r="C107" s="6">
        <v>96.2</v>
      </c>
      <c r="D107" s="6">
        <v>101.7</v>
      </c>
      <c r="E107" s="6">
        <v>101.7</v>
      </c>
      <c r="F107" s="62"/>
      <c r="G107" s="63"/>
      <c r="H107" s="63"/>
      <c r="I107" s="63"/>
      <c r="J107" s="90">
        <f>E107-'[1]поселения 01.10.2022'!H111</f>
        <v>29.60000000000001</v>
      </c>
      <c r="K107" s="64">
        <f>E107/C107</f>
        <v>1.0571725571725572</v>
      </c>
      <c r="L107" s="64">
        <f>E107/D107</f>
        <v>1</v>
      </c>
    </row>
    <row r="108" spans="1:12" ht="12.75">
      <c r="A108" s="60" t="s">
        <v>42</v>
      </c>
      <c r="B108" s="57"/>
      <c r="C108" s="6">
        <v>96.2</v>
      </c>
      <c r="D108" s="6">
        <v>101.7</v>
      </c>
      <c r="E108" s="6">
        <v>101.7</v>
      </c>
      <c r="F108" s="62"/>
      <c r="G108" s="63"/>
      <c r="H108" s="63"/>
      <c r="I108" s="63"/>
      <c r="J108" s="90">
        <f>E108-'[1]поселения 01.10.2022'!H112</f>
        <v>29.5</v>
      </c>
      <c r="K108" s="64">
        <f>E108/C108</f>
        <v>1.0571725571725572</v>
      </c>
      <c r="L108" s="64">
        <f>E108/D108</f>
        <v>1</v>
      </c>
    </row>
    <row r="109" spans="1:12" ht="12.75">
      <c r="A109" s="60" t="s">
        <v>43</v>
      </c>
      <c r="B109" s="57"/>
      <c r="C109" s="6">
        <v>96.2</v>
      </c>
      <c r="D109" s="6">
        <v>101.7</v>
      </c>
      <c r="E109" s="6">
        <v>101.7</v>
      </c>
      <c r="F109" s="62"/>
      <c r="G109" s="63"/>
      <c r="H109" s="63"/>
      <c r="I109" s="63"/>
      <c r="J109" s="90">
        <f>E109-'[1]поселения 01.10.2022'!H113</f>
        <v>29.5</v>
      </c>
      <c r="K109" s="64">
        <f>E109/C109</f>
        <v>1.0571725571725572</v>
      </c>
      <c r="L109" s="64">
        <f>E109/D109</f>
        <v>1</v>
      </c>
    </row>
    <row r="110" spans="1:12" ht="12.75">
      <c r="A110" s="60" t="s">
        <v>44</v>
      </c>
      <c r="B110" s="57"/>
      <c r="C110" s="6">
        <v>96.2</v>
      </c>
      <c r="D110" s="6">
        <v>101.7</v>
      </c>
      <c r="E110" s="6">
        <v>101.7</v>
      </c>
      <c r="F110" s="62"/>
      <c r="G110" s="63"/>
      <c r="H110" s="63"/>
      <c r="I110" s="63"/>
      <c r="J110" s="90">
        <f>E110-'[1]поселения 01.10.2022'!H114</f>
        <v>29.5</v>
      </c>
      <c r="K110" s="64">
        <f>E110/C110</f>
        <v>1.0571725571725572</v>
      </c>
      <c r="L110" s="64">
        <f>E110/D110</f>
        <v>1</v>
      </c>
    </row>
    <row r="111" spans="1:12" ht="12.75">
      <c r="A111" s="60" t="s">
        <v>45</v>
      </c>
      <c r="B111" s="57"/>
      <c r="C111" s="6">
        <v>96.2</v>
      </c>
      <c r="D111" s="6">
        <v>101.7</v>
      </c>
      <c r="E111" s="6">
        <v>101.7</v>
      </c>
      <c r="F111" s="62"/>
      <c r="G111" s="63"/>
      <c r="H111" s="63"/>
      <c r="I111" s="63"/>
      <c r="J111" s="90">
        <f>E111-'[1]поселения 01.10.2022'!H115</f>
        <v>29.5</v>
      </c>
      <c r="K111" s="64">
        <f>E111/C111</f>
        <v>1.0571725571725572</v>
      </c>
      <c r="L111" s="64">
        <f>E111/D111</f>
        <v>1</v>
      </c>
    </row>
    <row r="112" spans="1:12" ht="12.75">
      <c r="A112" s="60" t="s">
        <v>46</v>
      </c>
      <c r="B112" s="57"/>
      <c r="C112" s="6">
        <v>96.2</v>
      </c>
      <c r="D112" s="6">
        <v>101.7</v>
      </c>
      <c r="E112" s="6">
        <v>101.7</v>
      </c>
      <c r="F112" s="62"/>
      <c r="G112" s="63"/>
      <c r="H112" s="63"/>
      <c r="I112" s="63"/>
      <c r="J112" s="90">
        <f>E112-'[1]поселения 01.10.2022'!H116</f>
        <v>29.5</v>
      </c>
      <c r="K112" s="64">
        <f>E112/C112</f>
        <v>1.0571725571725572</v>
      </c>
      <c r="L112" s="64">
        <f>E112/D112</f>
        <v>1</v>
      </c>
    </row>
    <row r="113" spans="1:12" ht="12.75">
      <c r="A113" s="60" t="s">
        <v>47</v>
      </c>
      <c r="B113" s="57"/>
      <c r="C113" s="6">
        <v>96.2</v>
      </c>
      <c r="D113" s="6">
        <v>101.7</v>
      </c>
      <c r="E113" s="6">
        <v>101.7</v>
      </c>
      <c r="F113" s="62"/>
      <c r="G113" s="63"/>
      <c r="H113" s="63"/>
      <c r="I113" s="63"/>
      <c r="J113" s="90">
        <f>E113-'[1]поселения 01.10.2022'!H117</f>
        <v>29.60000000000001</v>
      </c>
      <c r="K113" s="64">
        <f>E113/C113</f>
        <v>1.0571725571725572</v>
      </c>
      <c r="L113" s="64">
        <f>E113/D113</f>
        <v>1</v>
      </c>
    </row>
    <row r="114" spans="1:12" s="9" customFormat="1" ht="12" customHeight="1">
      <c r="A114" s="60" t="s">
        <v>48</v>
      </c>
      <c r="B114" s="57"/>
      <c r="C114" s="6">
        <v>96.2</v>
      </c>
      <c r="D114" s="6">
        <v>101.7</v>
      </c>
      <c r="E114" s="6">
        <v>101.7</v>
      </c>
      <c r="F114" s="62"/>
      <c r="G114" s="63"/>
      <c r="H114" s="63"/>
      <c r="I114" s="63"/>
      <c r="J114" s="90">
        <f>E114-'[1]поселения 01.10.2022'!H118</f>
        <v>29.60000000000001</v>
      </c>
      <c r="K114" s="64">
        <f>E114/C114</f>
        <v>1.0571725571725572</v>
      </c>
      <c r="L114" s="64">
        <f>E114/D114</f>
        <v>1</v>
      </c>
    </row>
    <row r="115" spans="1:12" s="9" customFormat="1" ht="12.75">
      <c r="A115" s="60" t="s">
        <v>49</v>
      </c>
      <c r="B115" s="57"/>
      <c r="C115" s="29">
        <v>481</v>
      </c>
      <c r="D115" s="29">
        <v>508.7</v>
      </c>
      <c r="E115" s="29">
        <v>508.7</v>
      </c>
      <c r="F115" s="62"/>
      <c r="G115" s="63"/>
      <c r="H115" s="5"/>
      <c r="I115" s="5"/>
      <c r="J115" s="90">
        <f>E115-'[1]поселения 01.10.2022'!H119</f>
        <v>40</v>
      </c>
      <c r="K115" s="64">
        <f>E115/C115</f>
        <v>1.0575883575883576</v>
      </c>
      <c r="L115" s="64">
        <f>E115/D115</f>
        <v>1</v>
      </c>
    </row>
    <row r="116" spans="1:12" s="9" customFormat="1" ht="27" customHeight="1">
      <c r="A116" s="19" t="s">
        <v>96</v>
      </c>
      <c r="B116" s="27" t="s">
        <v>76</v>
      </c>
      <c r="C116" s="4">
        <f>C117+C118+C119+C120+C121+C122+C123+C124+C125</f>
        <v>15963.4</v>
      </c>
      <c r="D116" s="4">
        <f>D117+D118+D119+D120+D121+D122+D123+D124+D125</f>
        <v>23863.300000000003</v>
      </c>
      <c r="E116" s="4">
        <f>E117+E118+E119+E120+E121+E122+E123+E124+E125</f>
        <v>21910</v>
      </c>
      <c r="F116" s="12">
        <f>F117+F118+F119+F120+F121+F122+F123+F124+F125</f>
        <v>0</v>
      </c>
      <c r="G116" s="5">
        <f>E116/C116</f>
        <v>1.3725146272097424</v>
      </c>
      <c r="H116" s="16"/>
      <c r="I116" s="16"/>
      <c r="J116" s="12">
        <f>J117+J118+J119+J120+J121+J122+J123+J124+J125</f>
        <v>359.5000000000015</v>
      </c>
      <c r="K116" s="15">
        <f>E116/C116</f>
        <v>1.3725146272097424</v>
      </c>
      <c r="L116" s="16">
        <f>E116/D116</f>
        <v>0.9181462748236832</v>
      </c>
    </row>
    <row r="117" spans="1:12" s="9" customFormat="1" ht="12.75">
      <c r="A117" s="60" t="s">
        <v>41</v>
      </c>
      <c r="B117" s="66"/>
      <c r="C117" s="67"/>
      <c r="D117" s="67">
        <v>102.2</v>
      </c>
      <c r="E117" s="6">
        <v>102.2</v>
      </c>
      <c r="F117" s="65"/>
      <c r="G117" s="93"/>
      <c r="H117" s="96"/>
      <c r="I117" s="96"/>
      <c r="J117" s="90">
        <f>E117-'[1]поселения 01.10.2022'!H121</f>
        <v>102.2</v>
      </c>
      <c r="K117" s="64"/>
      <c r="L117" s="64"/>
    </row>
    <row r="118" spans="1:12" s="9" customFormat="1" ht="12.75">
      <c r="A118" s="60" t="s">
        <v>42</v>
      </c>
      <c r="B118" s="66"/>
      <c r="C118" s="67">
        <v>1185.6</v>
      </c>
      <c r="D118" s="67">
        <v>1295.5</v>
      </c>
      <c r="E118" s="6">
        <v>1295.4</v>
      </c>
      <c r="F118" s="65"/>
      <c r="G118" s="93"/>
      <c r="H118" s="96"/>
      <c r="I118" s="96"/>
      <c r="J118" s="90">
        <v>0</v>
      </c>
      <c r="K118" s="64">
        <f>E118/C118</f>
        <v>1.0926113360323888</v>
      </c>
      <c r="L118" s="64">
        <f>E118/D118</f>
        <v>0.9999228097259746</v>
      </c>
    </row>
    <row r="119" spans="1:12" s="9" customFormat="1" ht="12.75">
      <c r="A119" s="60" t="s">
        <v>43</v>
      </c>
      <c r="B119" s="66"/>
      <c r="C119" s="67"/>
      <c r="D119" s="67">
        <v>134.9</v>
      </c>
      <c r="E119" s="6">
        <v>134.9</v>
      </c>
      <c r="F119" s="65"/>
      <c r="G119" s="93"/>
      <c r="H119" s="96"/>
      <c r="I119" s="96"/>
      <c r="J119" s="90">
        <f>E119-'[1]поселения 01.10.2022'!H123</f>
        <v>102.2</v>
      </c>
      <c r="K119" s="64"/>
      <c r="L119" s="64">
        <f>E119/D119</f>
        <v>1</v>
      </c>
    </row>
    <row r="120" spans="1:12" s="9" customFormat="1" ht="12.75">
      <c r="A120" s="60" t="s">
        <v>44</v>
      </c>
      <c r="B120" s="66"/>
      <c r="C120" s="67">
        <v>1040.1</v>
      </c>
      <c r="D120" s="67">
        <v>1261.3</v>
      </c>
      <c r="E120" s="6">
        <v>1261.3</v>
      </c>
      <c r="F120" s="65"/>
      <c r="G120" s="93"/>
      <c r="H120" s="96"/>
      <c r="I120" s="96"/>
      <c r="J120" s="90">
        <f>E120-'[1]поселения 01.10.2022'!H124</f>
        <v>0</v>
      </c>
      <c r="K120" s="64">
        <f>E120/C120</f>
        <v>1.2126718584751466</v>
      </c>
      <c r="L120" s="64">
        <f>E120/D120</f>
        <v>1</v>
      </c>
    </row>
    <row r="121" spans="1:12" s="9" customFormat="1" ht="12.75">
      <c r="A121" s="60" t="s">
        <v>45</v>
      </c>
      <c r="B121" s="66"/>
      <c r="C121" s="67">
        <v>1443</v>
      </c>
      <c r="D121" s="67">
        <v>1564.2</v>
      </c>
      <c r="E121" s="67">
        <v>1443.9</v>
      </c>
      <c r="F121" s="65"/>
      <c r="G121" s="93"/>
      <c r="H121" s="95"/>
      <c r="I121" s="95"/>
      <c r="J121" s="90">
        <v>0</v>
      </c>
      <c r="K121" s="64">
        <f>E121/C121</f>
        <v>1.0006237006237007</v>
      </c>
      <c r="L121" s="64">
        <f>E121/D121</f>
        <v>0.9230916762562332</v>
      </c>
    </row>
    <row r="122" spans="1:12" s="9" customFormat="1" ht="12.75">
      <c r="A122" s="60" t="s">
        <v>46</v>
      </c>
      <c r="B122" s="66"/>
      <c r="C122" s="67">
        <v>1782.3</v>
      </c>
      <c r="D122" s="67">
        <v>1938.6</v>
      </c>
      <c r="E122" s="6">
        <v>1938.6</v>
      </c>
      <c r="F122" s="65"/>
      <c r="G122" s="93"/>
      <c r="H122" s="96"/>
      <c r="I122" s="96"/>
      <c r="J122" s="90">
        <f>E122-'[1]поселения 01.10.2022'!H126</f>
        <v>0</v>
      </c>
      <c r="K122" s="64">
        <f>E122/C122</f>
        <v>1.0876956741289345</v>
      </c>
      <c r="L122" s="64">
        <f>E122/D122</f>
        <v>1</v>
      </c>
    </row>
    <row r="123" spans="1:12" s="9" customFormat="1" ht="12.75" customHeight="1">
      <c r="A123" s="60" t="s">
        <v>47</v>
      </c>
      <c r="B123" s="66"/>
      <c r="C123" s="67"/>
      <c r="D123" s="67">
        <v>134</v>
      </c>
      <c r="E123" s="6">
        <v>134</v>
      </c>
      <c r="F123" s="65"/>
      <c r="G123" s="93"/>
      <c r="H123" s="96"/>
      <c r="I123" s="96"/>
      <c r="J123" s="90">
        <f>E123-'[1]поселения 01.10.2022'!H127</f>
        <v>84.2</v>
      </c>
      <c r="K123" s="64"/>
      <c r="L123" s="64">
        <f>E123/D123</f>
        <v>1</v>
      </c>
    </row>
    <row r="124" spans="1:12" s="9" customFormat="1" ht="12.75" customHeight="1">
      <c r="A124" s="60" t="s">
        <v>48</v>
      </c>
      <c r="B124" s="66"/>
      <c r="C124" s="67">
        <v>1347.6</v>
      </c>
      <c r="D124" s="67">
        <v>1491.9</v>
      </c>
      <c r="E124" s="6">
        <v>1155</v>
      </c>
      <c r="F124" s="65"/>
      <c r="G124" s="93"/>
      <c r="H124" s="96"/>
      <c r="I124" s="96"/>
      <c r="J124" s="90">
        <f>E124-'[1]поселения 01.10.2022'!H128</f>
        <v>0</v>
      </c>
      <c r="K124" s="64">
        <f>E124/C124</f>
        <v>0.8570792520035619</v>
      </c>
      <c r="L124" s="64">
        <f>E124/D124</f>
        <v>0.77418057510557</v>
      </c>
    </row>
    <row r="125" spans="1:12" s="9" customFormat="1" ht="12.75">
      <c r="A125" s="60" t="s">
        <v>49</v>
      </c>
      <c r="B125" s="66"/>
      <c r="C125" s="65">
        <v>9164.8</v>
      </c>
      <c r="D125" s="65">
        <v>15940.7</v>
      </c>
      <c r="E125" s="6">
        <v>14444.7</v>
      </c>
      <c r="F125" s="62"/>
      <c r="G125" s="93"/>
      <c r="H125" s="96"/>
      <c r="I125" s="96"/>
      <c r="J125" s="90">
        <f>E125-'[1]поселения 01.10.2022'!H129</f>
        <v>70.90000000000146</v>
      </c>
      <c r="K125" s="64">
        <f>E125/C125</f>
        <v>1.5761064071229052</v>
      </c>
      <c r="L125" s="64">
        <f>E125/D125</f>
        <v>0.9061521765041686</v>
      </c>
    </row>
    <row r="126" spans="1:12" s="9" customFormat="1" ht="26.25">
      <c r="A126" s="19" t="s">
        <v>115</v>
      </c>
      <c r="B126" s="27" t="s">
        <v>116</v>
      </c>
      <c r="C126" s="85">
        <f>C127+C128+C129+C130+C131+C132+C133+C134+C135</f>
        <v>0</v>
      </c>
      <c r="D126" s="85">
        <f>D127+D128+D129+D130+D131+D132+D133+D134+D135</f>
        <v>8849.5</v>
      </c>
      <c r="E126" s="87">
        <f aca="true" t="shared" si="3" ref="E126:J126">E127+E128+E129+E130+E131+E132+E133+E134+E135</f>
        <v>8849.5</v>
      </c>
      <c r="F126" s="85">
        <f t="shared" si="3"/>
        <v>0</v>
      </c>
      <c r="G126" s="85">
        <f t="shared" si="3"/>
        <v>0</v>
      </c>
      <c r="H126" s="85">
        <f t="shared" si="3"/>
        <v>0</v>
      </c>
      <c r="I126" s="85">
        <f t="shared" si="3"/>
        <v>0</v>
      </c>
      <c r="J126" s="85">
        <f t="shared" si="3"/>
        <v>0</v>
      </c>
      <c r="K126" s="64"/>
      <c r="L126" s="15">
        <f>E126/D126</f>
        <v>1</v>
      </c>
    </row>
    <row r="127" spans="1:12" s="9" customFormat="1" ht="12.75">
      <c r="A127" s="60" t="s">
        <v>41</v>
      </c>
      <c r="B127" s="66"/>
      <c r="C127" s="66"/>
      <c r="D127" s="67"/>
      <c r="E127" s="6"/>
      <c r="F127" s="62"/>
      <c r="G127" s="63"/>
      <c r="H127" s="5"/>
      <c r="I127" s="5"/>
      <c r="J127" s="90">
        <f>E127-'[1]поселения 01.10.2022'!H131</f>
        <v>0</v>
      </c>
      <c r="K127" s="64"/>
      <c r="L127" s="64"/>
    </row>
    <row r="128" spans="1:12" s="9" customFormat="1" ht="12.75">
      <c r="A128" s="60" t="s">
        <v>42</v>
      </c>
      <c r="B128" s="66"/>
      <c r="C128" s="66"/>
      <c r="D128" s="67">
        <v>213</v>
      </c>
      <c r="E128" s="6">
        <v>213</v>
      </c>
      <c r="F128" s="62"/>
      <c r="G128" s="63"/>
      <c r="H128" s="5"/>
      <c r="I128" s="5"/>
      <c r="J128" s="90">
        <f>E128-'[1]поселения 01.10.2022'!H132</f>
        <v>0</v>
      </c>
      <c r="K128" s="64"/>
      <c r="L128" s="64">
        <f>E128/D128</f>
        <v>1</v>
      </c>
    </row>
    <row r="129" spans="1:12" s="9" customFormat="1" ht="12.75">
      <c r="A129" s="60" t="s">
        <v>43</v>
      </c>
      <c r="B129" s="66"/>
      <c r="C129" s="66"/>
      <c r="D129" s="67">
        <v>800</v>
      </c>
      <c r="E129" s="6">
        <v>800</v>
      </c>
      <c r="F129" s="62"/>
      <c r="G129" s="63"/>
      <c r="H129" s="5"/>
      <c r="I129" s="5"/>
      <c r="J129" s="90">
        <f>E129-'[1]поселения 01.10.2022'!H133</f>
        <v>0</v>
      </c>
      <c r="K129" s="64"/>
      <c r="L129" s="64">
        <f>E129/D129</f>
        <v>1</v>
      </c>
    </row>
    <row r="130" spans="1:12" s="9" customFormat="1" ht="12.75">
      <c r="A130" s="60" t="s">
        <v>44</v>
      </c>
      <c r="B130" s="66"/>
      <c r="C130" s="66"/>
      <c r="D130" s="67">
        <v>1059</v>
      </c>
      <c r="E130" s="6">
        <v>1059</v>
      </c>
      <c r="F130" s="62"/>
      <c r="G130" s="63"/>
      <c r="H130" s="5"/>
      <c r="I130" s="5"/>
      <c r="J130" s="90">
        <f>E130-'[1]поселения 01.10.2022'!H134</f>
        <v>0</v>
      </c>
      <c r="K130" s="64"/>
      <c r="L130" s="64">
        <f>E130/D130</f>
        <v>1</v>
      </c>
    </row>
    <row r="131" spans="1:12" s="9" customFormat="1" ht="12.75">
      <c r="A131" s="60" t="s">
        <v>45</v>
      </c>
      <c r="B131" s="66"/>
      <c r="C131" s="66"/>
      <c r="D131" s="67"/>
      <c r="E131" s="6"/>
      <c r="F131" s="62"/>
      <c r="G131" s="63"/>
      <c r="H131" s="5"/>
      <c r="I131" s="5"/>
      <c r="J131" s="90">
        <f>E131-'[1]поселения 01.10.2022'!H135</f>
        <v>0</v>
      </c>
      <c r="K131" s="64"/>
      <c r="L131" s="64"/>
    </row>
    <row r="132" spans="1:12" s="9" customFormat="1" ht="12.75">
      <c r="A132" s="60" t="s">
        <v>46</v>
      </c>
      <c r="B132" s="66"/>
      <c r="C132" s="66"/>
      <c r="D132" s="67"/>
      <c r="E132" s="6"/>
      <c r="F132" s="62"/>
      <c r="G132" s="63"/>
      <c r="H132" s="5"/>
      <c r="I132" s="5"/>
      <c r="J132" s="90">
        <f>E132-'[1]поселения 01.10.2022'!H136</f>
        <v>0</v>
      </c>
      <c r="K132" s="64"/>
      <c r="L132" s="64"/>
    </row>
    <row r="133" spans="1:12" s="9" customFormat="1" ht="12.75">
      <c r="A133" s="60" t="s">
        <v>47</v>
      </c>
      <c r="B133" s="66"/>
      <c r="C133" s="66"/>
      <c r="D133" s="67"/>
      <c r="E133" s="6"/>
      <c r="F133" s="62"/>
      <c r="G133" s="63"/>
      <c r="H133" s="5"/>
      <c r="I133" s="5"/>
      <c r="J133" s="90">
        <f>E133-'[1]поселения 01.10.2022'!H137</f>
        <v>0</v>
      </c>
      <c r="K133" s="64"/>
      <c r="L133" s="64"/>
    </row>
    <row r="134" spans="1:12" s="9" customFormat="1" ht="12.75">
      <c r="A134" s="60" t="s">
        <v>48</v>
      </c>
      <c r="B134" s="66"/>
      <c r="C134" s="66"/>
      <c r="D134" s="67"/>
      <c r="E134" s="6"/>
      <c r="F134" s="62"/>
      <c r="G134" s="63"/>
      <c r="H134" s="5"/>
      <c r="I134" s="5"/>
      <c r="J134" s="90">
        <f>E134-'[1]поселения 01.10.2022'!H138</f>
        <v>0</v>
      </c>
      <c r="K134" s="64"/>
      <c r="L134" s="64"/>
    </row>
    <row r="135" spans="1:12" s="9" customFormat="1" ht="12.75">
      <c r="A135" s="60" t="s">
        <v>49</v>
      </c>
      <c r="B135" s="66"/>
      <c r="C135" s="66"/>
      <c r="D135" s="67">
        <v>6777.5</v>
      </c>
      <c r="E135" s="6">
        <v>6777.5</v>
      </c>
      <c r="F135" s="62"/>
      <c r="G135" s="63"/>
      <c r="H135" s="5"/>
      <c r="I135" s="5"/>
      <c r="J135" s="90">
        <f>E135-'[1]поселения 01.10.2022'!H139</f>
        <v>0</v>
      </c>
      <c r="K135" s="64"/>
      <c r="L135" s="64">
        <f>E135/D135</f>
        <v>1</v>
      </c>
    </row>
    <row r="136" spans="1:12" s="9" customFormat="1" ht="12.75">
      <c r="A136" s="127" t="s">
        <v>54</v>
      </c>
      <c r="B136" s="128"/>
      <c r="C136" s="12">
        <f>C137+C138+C139+C140+C141+C142+C143+C144+C145</f>
        <v>46807.09999999999</v>
      </c>
      <c r="D136" s="12">
        <f>D137+D138+D139+D140+D141+D142+D143+D144+D145</f>
        <v>63628.200000000004</v>
      </c>
      <c r="E136" s="4">
        <f>E137+E138+E139+E140+E141+E142+E143+E144+E145</f>
        <v>57124.399999999994</v>
      </c>
      <c r="F136" s="12">
        <f>F137+F138+F139+F140+F141+F142+F143+F144+F145</f>
        <v>0</v>
      </c>
      <c r="G136" s="30">
        <f>E136/C136</f>
        <v>1.2204216881626935</v>
      </c>
      <c r="H136" s="5" t="e">
        <f>E136/#REF!</f>
        <v>#REF!</v>
      </c>
      <c r="I136" s="5" t="e">
        <f>E136/#REF!</f>
        <v>#REF!</v>
      </c>
      <c r="J136" s="12">
        <f>J137+J138+J139+J140+J141+J142+J143+J144+J145</f>
        <v>2297.800000000002</v>
      </c>
      <c r="K136" s="15">
        <f>E136/C136</f>
        <v>1.2204216881626935</v>
      </c>
      <c r="L136" s="15">
        <f>E136/D136</f>
        <v>0.8977843157593645</v>
      </c>
    </row>
    <row r="137" spans="1:12" s="9" customFormat="1" ht="12.75">
      <c r="A137" s="20" t="s">
        <v>41</v>
      </c>
      <c r="B137" s="21"/>
      <c r="C137" s="4">
        <f>C107+C97+C117</f>
        <v>5040.2</v>
      </c>
      <c r="D137" s="4">
        <f>D107+D97+D117+D127</f>
        <v>5147.9</v>
      </c>
      <c r="E137" s="4">
        <f>E107+E97+E117</f>
        <v>4323.9</v>
      </c>
      <c r="F137" s="4">
        <f>F107+F97+F117</f>
        <v>0</v>
      </c>
      <c r="G137" s="30">
        <f>E137/C137</f>
        <v>0.8578826237054085</v>
      </c>
      <c r="H137" s="5" t="e">
        <f>E137/#REF!</f>
        <v>#REF!</v>
      </c>
      <c r="I137" s="5" t="e">
        <f>E137/#REF!</f>
        <v>#REF!</v>
      </c>
      <c r="J137" s="4">
        <f>J107+J97+J117</f>
        <v>441.6000000000002</v>
      </c>
      <c r="K137" s="15">
        <f>E137/C137</f>
        <v>0.8578826237054085</v>
      </c>
      <c r="L137" s="16">
        <f>E137/D137</f>
        <v>0.8399347306668739</v>
      </c>
    </row>
    <row r="138" spans="1:12" s="9" customFormat="1" ht="12.75">
      <c r="A138" s="20" t="s">
        <v>42</v>
      </c>
      <c r="B138" s="11"/>
      <c r="C138" s="4">
        <f>C108+C98+C118</f>
        <v>4268.9</v>
      </c>
      <c r="D138" s="4">
        <f>D108+D98+D118+D128</f>
        <v>4597.299999999999</v>
      </c>
      <c r="E138" s="4">
        <f>E108+E98+E118+E128</f>
        <v>4099.4</v>
      </c>
      <c r="F138" s="4">
        <f>F108+F98+F118</f>
        <v>0</v>
      </c>
      <c r="G138" s="30">
        <f>E138/C138</f>
        <v>0.9602942209936987</v>
      </c>
      <c r="H138" s="5" t="e">
        <f>E138/#REF!</f>
        <v>#REF!</v>
      </c>
      <c r="I138" s="5" t="e">
        <f>E138/#REF!</f>
        <v>#REF!</v>
      </c>
      <c r="J138" s="4">
        <f>J108+J98+J118</f>
        <v>278.5</v>
      </c>
      <c r="K138" s="15">
        <f>E138/C138</f>
        <v>0.9602942209936987</v>
      </c>
      <c r="L138" s="16">
        <f>E138/D138</f>
        <v>0.8916973005894765</v>
      </c>
    </row>
    <row r="139" spans="1:12" s="9" customFormat="1" ht="12.75">
      <c r="A139" s="20" t="s">
        <v>43</v>
      </c>
      <c r="B139" s="11"/>
      <c r="C139" s="4">
        <f>C109+C99+C119</f>
        <v>3778.8999999999996</v>
      </c>
      <c r="D139" s="4">
        <f>D109+D99+D119+D129</f>
        <v>4719.299999999999</v>
      </c>
      <c r="E139" s="4">
        <f>E109+E99+E119+E129</f>
        <v>3799.1</v>
      </c>
      <c r="F139" s="4">
        <f>F109+F99+F119+F129</f>
        <v>0</v>
      </c>
      <c r="G139" s="4">
        <f>G109+G99+G119+G129</f>
        <v>0</v>
      </c>
      <c r="H139" s="4">
        <f>H109+H99+H119+H129</f>
        <v>0</v>
      </c>
      <c r="I139" s="4">
        <f>I109+I99+I119+I129</f>
        <v>0</v>
      </c>
      <c r="J139" s="4">
        <f>J109+J99+J119+J129</f>
        <v>29.500000000000185</v>
      </c>
      <c r="K139" s="15">
        <f>E139/C139</f>
        <v>1.0053454709042315</v>
      </c>
      <c r="L139" s="16">
        <f>E139/D139</f>
        <v>0.8050134553853326</v>
      </c>
    </row>
    <row r="140" spans="1:12" s="9" customFormat="1" ht="12.75">
      <c r="A140" s="20" t="s">
        <v>44</v>
      </c>
      <c r="B140" s="21"/>
      <c r="C140" s="4">
        <f>C110+C100+C120</f>
        <v>3644.4999999999995</v>
      </c>
      <c r="D140" s="4">
        <f>D110+D100+D120+D130</f>
        <v>4930.2</v>
      </c>
      <c r="E140" s="4">
        <f>E110+E100+E120+E130</f>
        <v>4930.2</v>
      </c>
      <c r="F140" s="4">
        <f>F110+F100+F120</f>
        <v>0</v>
      </c>
      <c r="G140" s="30">
        <f>E140/C140</f>
        <v>1.3527781588695296</v>
      </c>
      <c r="H140" s="5" t="e">
        <f>E140/#REF!</f>
        <v>#REF!</v>
      </c>
      <c r="I140" s="5" t="e">
        <f>E140/#REF!</f>
        <v>#REF!</v>
      </c>
      <c r="J140" s="4">
        <f>J110+J100+J120</f>
        <v>29.5</v>
      </c>
      <c r="K140" s="15">
        <f>E140/C140</f>
        <v>1.3527781588695296</v>
      </c>
      <c r="L140" s="16">
        <f>E140/D140</f>
        <v>1</v>
      </c>
    </row>
    <row r="141" spans="1:12" s="9" customFormat="1" ht="12.75">
      <c r="A141" s="20" t="s">
        <v>45</v>
      </c>
      <c r="B141" s="11"/>
      <c r="C141" s="4">
        <f>C111+C101+C121</f>
        <v>5366.2</v>
      </c>
      <c r="D141" s="4">
        <f>D111+D101+D121+D131</f>
        <v>5492.9</v>
      </c>
      <c r="E141" s="4">
        <f>E111+E101+E121</f>
        <v>4735</v>
      </c>
      <c r="F141" s="4">
        <f>F111+F101+F121</f>
        <v>0</v>
      </c>
      <c r="G141" s="30">
        <f>E141/C141</f>
        <v>0.8823748648950841</v>
      </c>
      <c r="H141" s="5" t="e">
        <f>E141/#REF!</f>
        <v>#REF!</v>
      </c>
      <c r="I141" s="5" t="e">
        <f>E141/#REF!</f>
        <v>#REF!</v>
      </c>
      <c r="J141" s="4">
        <f>J111+J101+J121</f>
        <v>348.7000000000003</v>
      </c>
      <c r="K141" s="15">
        <f>E141/C141</f>
        <v>0.8823748648950841</v>
      </c>
      <c r="L141" s="16">
        <f>E141/D141</f>
        <v>0.8620218827941525</v>
      </c>
    </row>
    <row r="142" spans="1:12" s="9" customFormat="1" ht="12.75">
      <c r="A142" s="20" t="s">
        <v>46</v>
      </c>
      <c r="B142" s="11"/>
      <c r="C142" s="4">
        <f>C112+C102+C122</f>
        <v>5121.8</v>
      </c>
      <c r="D142" s="4">
        <f>D112+D102+D122+D132</f>
        <v>5283.6</v>
      </c>
      <c r="E142" s="4">
        <f>E112+E102+E122+E132</f>
        <v>5013.299999999999</v>
      </c>
      <c r="F142" s="4">
        <f>F112+F102+F122</f>
        <v>0</v>
      </c>
      <c r="G142" s="30">
        <f>E142/C142</f>
        <v>0.9788160412355029</v>
      </c>
      <c r="H142" s="5" t="e">
        <f>E142/#REF!</f>
        <v>#REF!</v>
      </c>
      <c r="I142" s="5" t="e">
        <f>E142/#REF!</f>
        <v>#REF!</v>
      </c>
      <c r="J142" s="4">
        <f>J112+J102+J122</f>
        <v>299.8000000000002</v>
      </c>
      <c r="K142" s="15">
        <f>E142/C142</f>
        <v>0.9788160412355029</v>
      </c>
      <c r="L142" s="16">
        <f>E142/D142</f>
        <v>0.9488416988416987</v>
      </c>
    </row>
    <row r="143" spans="1:12" s="9" customFormat="1" ht="12.75">
      <c r="A143" s="20" t="s">
        <v>47</v>
      </c>
      <c r="B143" s="11"/>
      <c r="C143" s="4">
        <f>C113+C103+C123</f>
        <v>3725.7999999999997</v>
      </c>
      <c r="D143" s="4">
        <f>D113+D103+D123+D133</f>
        <v>3865.2999999999997</v>
      </c>
      <c r="E143" s="4">
        <f>E113+E103+E123</f>
        <v>3260.3999999999996</v>
      </c>
      <c r="F143" s="4">
        <f>F113+F103+F123</f>
        <v>0</v>
      </c>
      <c r="G143" s="30">
        <f>E143/C143</f>
        <v>0.8750872295882763</v>
      </c>
      <c r="H143" s="5" t="e">
        <f>E143/#REF!</f>
        <v>#REF!</v>
      </c>
      <c r="I143" s="5" t="e">
        <f>E143/#REF!</f>
        <v>#REF!</v>
      </c>
      <c r="J143" s="4">
        <f>J113+J103+J123</f>
        <v>332.09999999999974</v>
      </c>
      <c r="K143" s="15">
        <f>E143/C143</f>
        <v>0.8750872295882763</v>
      </c>
      <c r="L143" s="16">
        <f>E143/D143</f>
        <v>0.8435050319509482</v>
      </c>
    </row>
    <row r="144" spans="1:12" ht="12.75">
      <c r="A144" s="20" t="s">
        <v>48</v>
      </c>
      <c r="B144" s="11"/>
      <c r="C144" s="4">
        <f>C114+C104+C124</f>
        <v>6215</v>
      </c>
      <c r="D144" s="4">
        <f>D114+D104+D124+D134</f>
        <v>6364.799999999999</v>
      </c>
      <c r="E144" s="4">
        <f>E114+E104+E124+E134</f>
        <v>5232.2</v>
      </c>
      <c r="F144" s="4">
        <f>F114+F104+F124</f>
        <v>0</v>
      </c>
      <c r="G144" s="30">
        <f>E144/C144</f>
        <v>0.8418664521319388</v>
      </c>
      <c r="H144" s="5" t="e">
        <f>E144/#REF!</f>
        <v>#REF!</v>
      </c>
      <c r="I144" s="5" t="e">
        <f>E144/#REF!</f>
        <v>#REF!</v>
      </c>
      <c r="J144" s="4">
        <f>J114+J104+J124</f>
        <v>427.19999999999993</v>
      </c>
      <c r="K144" s="15">
        <f>E144/C144</f>
        <v>0.8418664521319388</v>
      </c>
      <c r="L144" s="16">
        <f>E144/D144</f>
        <v>0.8220525389643037</v>
      </c>
    </row>
    <row r="145" spans="1:12" ht="12.75">
      <c r="A145" s="20" t="s">
        <v>49</v>
      </c>
      <c r="B145" s="11"/>
      <c r="C145" s="4">
        <f>C115+C105+C125</f>
        <v>9645.8</v>
      </c>
      <c r="D145" s="4">
        <f>D115+D105+D125+D135</f>
        <v>23226.9</v>
      </c>
      <c r="E145" s="4">
        <f>E115+E105+E125+E135</f>
        <v>21730.9</v>
      </c>
      <c r="F145" s="4">
        <f>F115+F105+F125+F135</f>
        <v>0</v>
      </c>
      <c r="G145" s="4">
        <f>G115+G105+G125+G135</f>
        <v>0</v>
      </c>
      <c r="H145" s="4">
        <f>H115+H105+H125+H135</f>
        <v>0</v>
      </c>
      <c r="I145" s="4">
        <f>I115+I105+I125+I135</f>
        <v>0</v>
      </c>
      <c r="J145" s="4">
        <f>J115+J105+J125+J135</f>
        <v>110.90000000000146</v>
      </c>
      <c r="K145" s="15" t="s">
        <v>14</v>
      </c>
      <c r="L145" s="16">
        <f>E145/D145</f>
        <v>0.9355919214359213</v>
      </c>
    </row>
    <row r="146" spans="1:12" s="89" customFormat="1" ht="16.5">
      <c r="A146" s="129" t="s">
        <v>35</v>
      </c>
      <c r="B146" s="130"/>
      <c r="C146" s="17">
        <f>C136+C86</f>
        <v>97498.19999999998</v>
      </c>
      <c r="D146" s="17">
        <f>D136+D86</f>
        <v>117627</v>
      </c>
      <c r="E146" s="17">
        <f>E136+E86</f>
        <v>100305.6</v>
      </c>
      <c r="F146" s="73">
        <f>F136+F86</f>
        <v>0</v>
      </c>
      <c r="G146" s="18">
        <f>E146/C146</f>
        <v>1.0287943777423585</v>
      </c>
      <c r="H146" s="18" t="e">
        <f>E146/#REF!</f>
        <v>#REF!</v>
      </c>
      <c r="I146" s="18" t="e">
        <f>E146/#REF!</f>
        <v>#REF!</v>
      </c>
      <c r="J146" s="17">
        <f>J136+J86</f>
        <v>9851.900000000001</v>
      </c>
      <c r="K146" s="88">
        <f>E146/C146</f>
        <v>1.0287943777423585</v>
      </c>
      <c r="L146" s="88">
        <f>E146/D146</f>
        <v>0.852742992680252</v>
      </c>
    </row>
    <row r="147" spans="1:12" ht="15.75">
      <c r="A147" s="22" t="s">
        <v>41</v>
      </c>
      <c r="B147" s="23"/>
      <c r="C147" s="24">
        <f>C87+C137</f>
        <v>8879</v>
      </c>
      <c r="D147" s="24">
        <f>D87+D137</f>
        <v>8986.7</v>
      </c>
      <c r="E147" s="24">
        <f>E87+E137</f>
        <v>7419.9</v>
      </c>
      <c r="F147" s="74">
        <f>F87+F137</f>
        <v>0</v>
      </c>
      <c r="G147" s="50">
        <f>E147/C147</f>
        <v>0.8356684311296316</v>
      </c>
      <c r="H147" s="50" t="e">
        <f>E147/#REF!</f>
        <v>#REF!</v>
      </c>
      <c r="I147" s="50" t="e">
        <f>E147/#REF!</f>
        <v>#REF!</v>
      </c>
      <c r="J147" s="24">
        <f>J87+J137</f>
        <v>1328.8000000000002</v>
      </c>
      <c r="K147" s="80">
        <f>E147/C147</f>
        <v>0.8356684311296316</v>
      </c>
      <c r="L147" s="51">
        <f>E147/D147</f>
        <v>0.825653465677056</v>
      </c>
    </row>
    <row r="148" spans="1:12" ht="15.75">
      <c r="A148" s="22" t="s">
        <v>42</v>
      </c>
      <c r="B148" s="23"/>
      <c r="C148" s="24">
        <f>C88+C138</f>
        <v>5878.2</v>
      </c>
      <c r="D148" s="24">
        <f>D88+D138</f>
        <v>6236.999999999999</v>
      </c>
      <c r="E148" s="24">
        <f>E88+E138</f>
        <v>5426.599999999999</v>
      </c>
      <c r="F148" s="74">
        <f>F88+F138</f>
        <v>0</v>
      </c>
      <c r="G148" s="50">
        <f>E148/C148</f>
        <v>0.9231737606750365</v>
      </c>
      <c r="H148" s="50" t="e">
        <f>E148/#REF!</f>
        <v>#REF!</v>
      </c>
      <c r="I148" s="50" t="e">
        <f>E148/#REF!</f>
        <v>#REF!</v>
      </c>
      <c r="J148" s="24">
        <f>J88+J138</f>
        <v>548.3999999999999</v>
      </c>
      <c r="K148" s="80">
        <f>E148/C148</f>
        <v>0.9231737606750365</v>
      </c>
      <c r="L148" s="51">
        <f>E148/D148</f>
        <v>0.8700657367324034</v>
      </c>
    </row>
    <row r="149" spans="1:12" ht="15.75">
      <c r="A149" s="22" t="s">
        <v>43</v>
      </c>
      <c r="B149" s="23"/>
      <c r="C149" s="24">
        <f>C89+C139</f>
        <v>7292.099999999999</v>
      </c>
      <c r="D149" s="24">
        <f>D89+D139</f>
        <v>9298.399999999998</v>
      </c>
      <c r="E149" s="24">
        <f>E89+E139</f>
        <v>9025.800000000001</v>
      </c>
      <c r="F149" s="74">
        <f>F89+F139</f>
        <v>0</v>
      </c>
      <c r="G149" s="50">
        <f>E149/C149</f>
        <v>1.2377504422594316</v>
      </c>
      <c r="H149" s="50" t="e">
        <f>E149/#REF!</f>
        <v>#REF!</v>
      </c>
      <c r="I149" s="50" t="e">
        <f>E149/#REF!</f>
        <v>#REF!</v>
      </c>
      <c r="J149" s="24">
        <f>J89+J139</f>
        <v>823.2000000000003</v>
      </c>
      <c r="K149" s="80">
        <f>E149/C149</f>
        <v>1.2377504422594316</v>
      </c>
      <c r="L149" s="51">
        <f>E149/D149</f>
        <v>0.9706831282801346</v>
      </c>
    </row>
    <row r="150" spans="1:12" ht="15.75">
      <c r="A150" s="22" t="s">
        <v>44</v>
      </c>
      <c r="B150" s="23"/>
      <c r="C150" s="24">
        <f>C90+C140</f>
        <v>6900.4</v>
      </c>
      <c r="D150" s="24">
        <f>D90+D140</f>
        <v>8825.9</v>
      </c>
      <c r="E150" s="24">
        <f>E90+E140</f>
        <v>7678.9</v>
      </c>
      <c r="F150" s="74">
        <f>F90+F140</f>
        <v>0</v>
      </c>
      <c r="G150" s="50">
        <f>E150/C150</f>
        <v>1.1128195466929454</v>
      </c>
      <c r="H150" s="50" t="e">
        <f>E150/#REF!</f>
        <v>#REF!</v>
      </c>
      <c r="I150" s="50" t="e">
        <f>E150/#REF!</f>
        <v>#REF!</v>
      </c>
      <c r="J150" s="24">
        <f>J90+J140</f>
        <v>669.2</v>
      </c>
      <c r="K150" s="80">
        <f>E150/C150</f>
        <v>1.1128195466929454</v>
      </c>
      <c r="L150" s="51">
        <f>E150/D150</f>
        <v>0.8700415821615926</v>
      </c>
    </row>
    <row r="151" spans="1:12" ht="15.75">
      <c r="A151" s="22" t="s">
        <v>45</v>
      </c>
      <c r="B151" s="23"/>
      <c r="C151" s="24">
        <f>C91+C141</f>
        <v>6929.099999999999</v>
      </c>
      <c r="D151" s="24">
        <f>D91+D141</f>
        <v>7055.799999999999</v>
      </c>
      <c r="E151" s="24">
        <f>E91+E141</f>
        <v>6204.5</v>
      </c>
      <c r="F151" s="74">
        <f>F91+F141</f>
        <v>0</v>
      </c>
      <c r="G151" s="50">
        <f>E151/C151</f>
        <v>0.8954265344705662</v>
      </c>
      <c r="H151" s="50" t="e">
        <f>E151/#REF!</f>
        <v>#REF!</v>
      </c>
      <c r="I151" s="50" t="e">
        <f>E151/#REF!</f>
        <v>#REF!</v>
      </c>
      <c r="J151" s="24">
        <f>J91+J141</f>
        <v>679.7000000000003</v>
      </c>
      <c r="K151" s="80">
        <f>E151/C151</f>
        <v>0.8954265344705662</v>
      </c>
      <c r="L151" s="51">
        <f>E151/D151</f>
        <v>0.8793474871736728</v>
      </c>
    </row>
    <row r="152" spans="1:12" ht="15.75">
      <c r="A152" s="22" t="s">
        <v>46</v>
      </c>
      <c r="B152" s="23"/>
      <c r="C152" s="24">
        <f>C92+C142</f>
        <v>9698</v>
      </c>
      <c r="D152" s="24">
        <f>D92+D142</f>
        <v>10349.6</v>
      </c>
      <c r="E152" s="24">
        <f>E92+E142</f>
        <v>8871.1</v>
      </c>
      <c r="F152" s="74">
        <f>F92+F142</f>
        <v>0</v>
      </c>
      <c r="G152" s="50">
        <f>E152/C152</f>
        <v>0.9147349969065787</v>
      </c>
      <c r="H152" s="50" t="e">
        <f>E152/#REF!</f>
        <v>#REF!</v>
      </c>
      <c r="I152" s="50" t="e">
        <f>E152/#REF!</f>
        <v>#REF!</v>
      </c>
      <c r="J152" s="24">
        <f>J92+J142</f>
        <v>1116.1000000000004</v>
      </c>
      <c r="K152" s="80">
        <f>E152/C152</f>
        <v>0.9147349969065787</v>
      </c>
      <c r="L152" s="51">
        <f>E152/D152</f>
        <v>0.8571442374584525</v>
      </c>
    </row>
    <row r="153" spans="1:12" ht="15.75">
      <c r="A153" s="22" t="s">
        <v>47</v>
      </c>
      <c r="B153" s="23"/>
      <c r="C153" s="24">
        <f>C93+C143</f>
        <v>5855.2</v>
      </c>
      <c r="D153" s="24">
        <f>D93+D143</f>
        <v>5994.7</v>
      </c>
      <c r="E153" s="24">
        <f>E93+E143</f>
        <v>5073.599999999999</v>
      </c>
      <c r="F153" s="74">
        <f>F93+F143</f>
        <v>0</v>
      </c>
      <c r="G153" s="50">
        <f>E153/C153</f>
        <v>0.8665118185544473</v>
      </c>
      <c r="H153" s="50" t="e">
        <f>E153/#REF!</f>
        <v>#REF!</v>
      </c>
      <c r="I153" s="50" t="e">
        <f>E153/#REF!</f>
        <v>#REF!</v>
      </c>
      <c r="J153" s="24">
        <f>J93+J143</f>
        <v>627.5999999999995</v>
      </c>
      <c r="K153" s="80">
        <f>E153/C153</f>
        <v>0.8665118185544473</v>
      </c>
      <c r="L153" s="51">
        <f>E153/D153</f>
        <v>0.8463476070528967</v>
      </c>
    </row>
    <row r="154" spans="1:12" ht="15.75">
      <c r="A154" s="22" t="s">
        <v>48</v>
      </c>
      <c r="B154" s="23"/>
      <c r="C154" s="24">
        <f>C94+C144</f>
        <v>9317</v>
      </c>
      <c r="D154" s="24">
        <f>D94+D144</f>
        <v>9466.8</v>
      </c>
      <c r="E154" s="24">
        <f>E94+E144</f>
        <v>8193.9</v>
      </c>
      <c r="F154" s="74">
        <f>F94+F144</f>
        <v>0</v>
      </c>
      <c r="G154" s="50">
        <f>E154/C154</f>
        <v>0.879456906729634</v>
      </c>
      <c r="H154" s="50" t="e">
        <f>E154/#REF!</f>
        <v>#REF!</v>
      </c>
      <c r="I154" s="50" t="e">
        <f>E154/#REF!</f>
        <v>#REF!</v>
      </c>
      <c r="J154" s="24">
        <f>J94+J144</f>
        <v>965.6999999999998</v>
      </c>
      <c r="K154" s="80">
        <f>E154/C154</f>
        <v>0.879456906729634</v>
      </c>
      <c r="L154" s="51">
        <f>E154/D154</f>
        <v>0.8655406261883636</v>
      </c>
    </row>
    <row r="155" spans="1:12" ht="15.75">
      <c r="A155" s="25" t="s">
        <v>49</v>
      </c>
      <c r="B155" s="23"/>
      <c r="C155" s="24">
        <f>C95+C145</f>
        <v>36749.2</v>
      </c>
      <c r="D155" s="24">
        <f>D95+D145</f>
        <v>51412.1</v>
      </c>
      <c r="E155" s="24">
        <f>E95+E145</f>
        <v>42411.3</v>
      </c>
      <c r="F155" s="24">
        <f>F95+F145</f>
        <v>0</v>
      </c>
      <c r="G155" s="50">
        <f>E155/C155</f>
        <v>1.1540741022933834</v>
      </c>
      <c r="H155" s="50" t="e">
        <f>E155/#REF!</f>
        <v>#REF!</v>
      </c>
      <c r="I155" s="50" t="e">
        <f>E155/#REF!</f>
        <v>#REF!</v>
      </c>
      <c r="J155" s="24">
        <f>J95+J145</f>
        <v>3093.2000000000016</v>
      </c>
      <c r="K155" s="80">
        <f>E155/C155</f>
        <v>1.1540741022933834</v>
      </c>
      <c r="L155" s="51">
        <f>E155/D155</f>
        <v>0.8249283728927627</v>
      </c>
    </row>
    <row r="156" spans="8:12" ht="12.75" customHeight="1" hidden="1">
      <c r="H156" s="68"/>
      <c r="I156" s="68"/>
      <c r="J156" s="68"/>
      <c r="K156" s="68"/>
      <c r="L156" s="68"/>
    </row>
    <row r="157" spans="8:12" ht="12.75">
      <c r="H157" s="68"/>
      <c r="I157" s="68"/>
      <c r="J157" s="68"/>
      <c r="K157" s="68"/>
      <c r="L157" s="68"/>
    </row>
    <row r="158" spans="8:12" ht="12.75">
      <c r="H158" s="68"/>
      <c r="I158" s="68"/>
      <c r="J158" s="68"/>
      <c r="K158" s="68"/>
      <c r="L158" s="68"/>
    </row>
    <row r="159" spans="8:12" ht="12.75">
      <c r="H159" s="68"/>
      <c r="I159" s="68"/>
      <c r="J159" s="68"/>
      <c r="K159" s="68"/>
      <c r="L159" s="68"/>
    </row>
    <row r="160" spans="8:12" ht="12.75">
      <c r="H160" s="68"/>
      <c r="I160" s="68"/>
      <c r="J160" s="68"/>
      <c r="K160" s="68"/>
      <c r="L160" s="68"/>
    </row>
    <row r="161" spans="8:12" ht="12.75">
      <c r="H161" s="68"/>
      <c r="I161" s="68"/>
      <c r="J161" s="68"/>
      <c r="K161" s="68"/>
      <c r="L161" s="68"/>
    </row>
    <row r="162" spans="8:12" ht="12.75">
      <c r="H162" s="68"/>
      <c r="I162" s="68"/>
      <c r="J162" s="68"/>
      <c r="K162" s="68"/>
      <c r="L162" s="68"/>
    </row>
    <row r="163" spans="8:12" ht="12.75">
      <c r="H163" s="68"/>
      <c r="I163" s="68"/>
      <c r="J163" s="68"/>
      <c r="K163" s="68"/>
      <c r="L163" s="68"/>
    </row>
    <row r="164" spans="8:12" ht="12.75">
      <c r="H164" s="68"/>
      <c r="I164" s="68"/>
      <c r="J164" s="68"/>
      <c r="K164" s="68"/>
      <c r="L164" s="68"/>
    </row>
    <row r="165" spans="8:12" ht="12.75">
      <c r="H165" s="68"/>
      <c r="I165" s="68"/>
      <c r="J165" s="68"/>
      <c r="K165" s="68"/>
      <c r="L165" s="68"/>
    </row>
    <row r="166" spans="8:12" ht="12.75">
      <c r="H166" s="68"/>
      <c r="I166" s="68"/>
      <c r="J166" s="68"/>
      <c r="K166" s="68"/>
      <c r="L166" s="68"/>
    </row>
    <row r="167" spans="8:12" ht="12.75">
      <c r="H167" s="68"/>
      <c r="I167" s="68"/>
      <c r="J167" s="68"/>
      <c r="K167" s="68"/>
      <c r="L167" s="68"/>
    </row>
    <row r="168" spans="8:12" ht="12.75">
      <c r="H168" s="68"/>
      <c r="I168" s="68"/>
      <c r="J168" s="68"/>
      <c r="K168" s="68"/>
      <c r="L168" s="68"/>
    </row>
    <row r="169" spans="8:12" ht="12.75">
      <c r="H169" s="68"/>
      <c r="I169" s="68"/>
      <c r="J169" s="68"/>
      <c r="K169" s="68"/>
      <c r="L169" s="68"/>
    </row>
    <row r="170" spans="8:12" ht="12.75">
      <c r="H170" s="68"/>
      <c r="I170" s="68"/>
      <c r="J170" s="68"/>
      <c r="K170" s="68"/>
      <c r="L170" s="68"/>
    </row>
    <row r="171" spans="8:12" ht="12.75">
      <c r="H171" s="68"/>
      <c r="I171" s="68"/>
      <c r="J171" s="68"/>
      <c r="K171" s="68"/>
      <c r="L171" s="68"/>
    </row>
    <row r="172" spans="8:12" ht="12.75">
      <c r="H172" s="68"/>
      <c r="I172" s="68"/>
      <c r="J172" s="68"/>
      <c r="K172" s="68"/>
      <c r="L172" s="68"/>
    </row>
    <row r="173" spans="8:12" ht="12.75">
      <c r="H173" s="68"/>
      <c r="I173" s="68"/>
      <c r="J173" s="68"/>
      <c r="K173" s="68"/>
      <c r="L173" s="68"/>
    </row>
    <row r="174" spans="8:12" ht="12.75">
      <c r="H174" s="68"/>
      <c r="I174" s="68"/>
      <c r="J174" s="68"/>
      <c r="K174" s="68"/>
      <c r="L174" s="68"/>
    </row>
    <row r="175" spans="8:12" ht="12.75">
      <c r="H175" s="68"/>
      <c r="I175" s="68"/>
      <c r="J175" s="68"/>
      <c r="K175" s="68"/>
      <c r="L175" s="68"/>
    </row>
    <row r="176" spans="8:12" ht="12.75">
      <c r="H176" s="68"/>
      <c r="I176" s="68"/>
      <c r="J176" s="68"/>
      <c r="K176" s="68"/>
      <c r="L176" s="68"/>
    </row>
    <row r="177" spans="8:12" ht="12.75">
      <c r="H177" s="68"/>
      <c r="I177" s="68"/>
      <c r="J177" s="68"/>
      <c r="K177" s="68"/>
      <c r="L177" s="68"/>
    </row>
    <row r="178" spans="8:12" ht="12.75">
      <c r="H178" s="68"/>
      <c r="I178" s="68"/>
      <c r="J178" s="68"/>
      <c r="K178" s="68"/>
      <c r="L178" s="68"/>
    </row>
    <row r="179" spans="8:12" ht="12.75">
      <c r="H179" s="68"/>
      <c r="I179" s="68"/>
      <c r="J179" s="68"/>
      <c r="K179" s="68"/>
      <c r="L179" s="68"/>
    </row>
    <row r="180" spans="8:12" ht="12.75">
      <c r="H180" s="68"/>
      <c r="I180" s="68"/>
      <c r="J180" s="68"/>
      <c r="K180" s="68"/>
      <c r="L180" s="68"/>
    </row>
    <row r="181" spans="8:12" ht="12.75">
      <c r="H181" s="68"/>
      <c r="I181" s="68"/>
      <c r="J181" s="68"/>
      <c r="K181" s="68"/>
      <c r="L181" s="68"/>
    </row>
    <row r="182" spans="8:12" ht="12.75">
      <c r="H182" s="68"/>
      <c r="I182" s="68"/>
      <c r="J182" s="68"/>
      <c r="K182" s="68"/>
      <c r="L182" s="68"/>
    </row>
    <row r="183" spans="8:12" ht="12.75">
      <c r="H183" s="68"/>
      <c r="I183" s="68"/>
      <c r="J183" s="68"/>
      <c r="K183" s="68"/>
      <c r="L183" s="68"/>
    </row>
    <row r="184" spans="8:12" ht="12.75">
      <c r="H184" s="68"/>
      <c r="I184" s="68"/>
      <c r="J184" s="68"/>
      <c r="K184" s="68"/>
      <c r="L184" s="68"/>
    </row>
    <row r="185" spans="8:12" ht="12.75">
      <c r="H185" s="68"/>
      <c r="I185" s="68"/>
      <c r="J185" s="68"/>
      <c r="K185" s="68"/>
      <c r="L185" s="68"/>
    </row>
    <row r="186" spans="8:12" ht="12.75">
      <c r="H186" s="68"/>
      <c r="I186" s="68"/>
      <c r="J186" s="68"/>
      <c r="K186" s="68"/>
      <c r="L186" s="68"/>
    </row>
    <row r="187" spans="8:12" ht="12.75">
      <c r="H187" s="68"/>
      <c r="I187" s="68"/>
      <c r="J187" s="68"/>
      <c r="K187" s="68"/>
      <c r="L187" s="68"/>
    </row>
    <row r="188" spans="8:12" ht="12.75">
      <c r="H188" s="68"/>
      <c r="I188" s="68"/>
      <c r="J188" s="68"/>
      <c r="K188" s="68"/>
      <c r="L188" s="68"/>
    </row>
    <row r="189" spans="8:12" ht="12.75">
      <c r="H189" s="68"/>
      <c r="I189" s="68"/>
      <c r="J189" s="68"/>
      <c r="K189" s="68"/>
      <c r="L189" s="68"/>
    </row>
    <row r="190" spans="8:12" ht="12.75">
      <c r="H190" s="68"/>
      <c r="I190" s="68"/>
      <c r="J190" s="68"/>
      <c r="K190" s="68"/>
      <c r="L190" s="68"/>
    </row>
    <row r="191" spans="8:12" ht="12.75">
      <c r="H191" s="68"/>
      <c r="I191" s="68"/>
      <c r="J191" s="68"/>
      <c r="K191" s="68"/>
      <c r="L191" s="68"/>
    </row>
    <row r="192" spans="8:12" ht="12.75">
      <c r="H192" s="68"/>
      <c r="I192" s="68"/>
      <c r="J192" s="68"/>
      <c r="K192" s="68"/>
      <c r="L192" s="68"/>
    </row>
    <row r="193" spans="8:12" ht="12.75">
      <c r="H193" s="68"/>
      <c r="I193" s="68"/>
      <c r="J193" s="68"/>
      <c r="K193" s="68"/>
      <c r="L193" s="68"/>
    </row>
    <row r="194" spans="8:12" ht="12.75">
      <c r="H194" s="68"/>
      <c r="I194" s="68"/>
      <c r="J194" s="68"/>
      <c r="K194" s="68"/>
      <c r="L194" s="68"/>
    </row>
    <row r="195" spans="8:12" ht="12.75">
      <c r="H195" s="68"/>
      <c r="I195" s="68"/>
      <c r="J195" s="68"/>
      <c r="K195" s="68"/>
      <c r="L195" s="68"/>
    </row>
    <row r="196" spans="8:12" ht="12.75">
      <c r="H196" s="68"/>
      <c r="I196" s="68"/>
      <c r="J196" s="68"/>
      <c r="K196" s="68"/>
      <c r="L196" s="68"/>
    </row>
    <row r="197" spans="8:12" ht="12.75">
      <c r="H197" s="68"/>
      <c r="I197" s="68"/>
      <c r="J197" s="68"/>
      <c r="K197" s="68"/>
      <c r="L197" s="68"/>
    </row>
    <row r="198" spans="8:12" ht="12.75">
      <c r="H198" s="68"/>
      <c r="I198" s="68"/>
      <c r="J198" s="68"/>
      <c r="K198" s="68"/>
      <c r="L198" s="68"/>
    </row>
    <row r="199" spans="8:12" ht="12.75">
      <c r="H199" s="68"/>
      <c r="I199" s="68"/>
      <c r="J199" s="68"/>
      <c r="K199" s="68"/>
      <c r="L199" s="68"/>
    </row>
    <row r="200" spans="8:12" ht="12.75">
      <c r="H200" s="68"/>
      <c r="I200" s="68"/>
      <c r="J200" s="68"/>
      <c r="K200" s="68"/>
      <c r="L200" s="68"/>
    </row>
    <row r="201" spans="8:12" ht="12.75">
      <c r="H201" s="68"/>
      <c r="I201" s="68"/>
      <c r="J201" s="68"/>
      <c r="K201" s="68"/>
      <c r="L201" s="68"/>
    </row>
    <row r="202" spans="8:12" ht="12.75">
      <c r="H202" s="68"/>
      <c r="I202" s="68"/>
      <c r="J202" s="68"/>
      <c r="K202" s="68"/>
      <c r="L202" s="68"/>
    </row>
    <row r="203" spans="8:12" ht="12.75">
      <c r="H203" s="68"/>
      <c r="I203" s="68"/>
      <c r="J203" s="68"/>
      <c r="K203" s="68"/>
      <c r="L203" s="68"/>
    </row>
    <row r="204" spans="8:12" ht="12.75">
      <c r="H204" s="68"/>
      <c r="I204" s="68"/>
      <c r="J204" s="68"/>
      <c r="K204" s="68"/>
      <c r="L204" s="68"/>
    </row>
    <row r="205" spans="8:12" ht="12.75">
      <c r="H205" s="68"/>
      <c r="I205" s="68"/>
      <c r="J205" s="68"/>
      <c r="K205" s="68"/>
      <c r="L205" s="68"/>
    </row>
    <row r="206" spans="8:12" ht="12.75">
      <c r="H206" s="68"/>
      <c r="I206" s="68"/>
      <c r="J206" s="68"/>
      <c r="K206" s="68"/>
      <c r="L206" s="68"/>
    </row>
    <row r="207" spans="8:12" ht="12.75">
      <c r="H207" s="68"/>
      <c r="I207" s="68"/>
      <c r="J207" s="68"/>
      <c r="K207" s="68"/>
      <c r="L207" s="68"/>
    </row>
    <row r="208" spans="8:12" ht="12.75">
      <c r="H208" s="68"/>
      <c r="I208" s="68"/>
      <c r="J208" s="68"/>
      <c r="K208" s="68"/>
      <c r="L208" s="68"/>
    </row>
    <row r="209" spans="8:12" ht="12.75">
      <c r="H209" s="68"/>
      <c r="I209" s="68"/>
      <c r="J209" s="68"/>
      <c r="K209" s="68"/>
      <c r="L209" s="68"/>
    </row>
    <row r="210" spans="8:12" ht="12.75">
      <c r="H210" s="68"/>
      <c r="I210" s="68"/>
      <c r="J210" s="68"/>
      <c r="K210" s="68"/>
      <c r="L210" s="68"/>
    </row>
    <row r="211" spans="8:12" ht="12.75">
      <c r="H211" s="68"/>
      <c r="I211" s="68"/>
      <c r="J211" s="68"/>
      <c r="K211" s="68"/>
      <c r="L211" s="68"/>
    </row>
    <row r="212" spans="8:12" ht="12.75">
      <c r="H212" s="68"/>
      <c r="I212" s="68"/>
      <c r="J212" s="68"/>
      <c r="K212" s="68"/>
      <c r="L212" s="68"/>
    </row>
    <row r="213" spans="8:12" ht="12.75">
      <c r="H213" s="68"/>
      <c r="I213" s="68"/>
      <c r="J213" s="68"/>
      <c r="K213" s="68"/>
      <c r="L213" s="68"/>
    </row>
    <row r="214" spans="8:12" ht="12.75">
      <c r="H214" s="68"/>
      <c r="I214" s="68"/>
      <c r="J214" s="68"/>
      <c r="K214" s="68"/>
      <c r="L214" s="68"/>
    </row>
    <row r="215" spans="8:12" ht="12.75">
      <c r="H215" s="68"/>
      <c r="I215" s="68"/>
      <c r="J215" s="68"/>
      <c r="K215" s="68"/>
      <c r="L215" s="68"/>
    </row>
    <row r="216" spans="8:12" ht="12.75">
      <c r="H216" s="68"/>
      <c r="I216" s="68"/>
      <c r="J216" s="68"/>
      <c r="K216" s="68"/>
      <c r="L216" s="68"/>
    </row>
    <row r="217" spans="8:12" ht="12.75">
      <c r="H217" s="68"/>
      <c r="I217" s="68"/>
      <c r="J217" s="68"/>
      <c r="K217" s="68"/>
      <c r="L217" s="68"/>
    </row>
    <row r="218" spans="8:12" ht="12.75">
      <c r="H218" s="68"/>
      <c r="I218" s="68"/>
      <c r="J218" s="68"/>
      <c r="K218" s="68"/>
      <c r="L218" s="68"/>
    </row>
    <row r="219" spans="8:12" ht="12.75">
      <c r="H219" s="68"/>
      <c r="I219" s="68"/>
      <c r="J219" s="68"/>
      <c r="K219" s="68"/>
      <c r="L219" s="68"/>
    </row>
    <row r="220" spans="8:12" ht="12.75">
      <c r="H220" s="68"/>
      <c r="I220" s="68"/>
      <c r="J220" s="68"/>
      <c r="K220" s="68"/>
      <c r="L220" s="68"/>
    </row>
    <row r="221" spans="8:12" ht="12.75">
      <c r="H221" s="68"/>
      <c r="I221" s="68"/>
      <c r="J221" s="68"/>
      <c r="K221" s="68"/>
      <c r="L221" s="68"/>
    </row>
    <row r="222" spans="8:12" ht="12.75">
      <c r="H222" s="68"/>
      <c r="I222" s="68"/>
      <c r="J222" s="68"/>
      <c r="K222" s="68"/>
      <c r="L222" s="68"/>
    </row>
    <row r="223" spans="8:12" ht="12.75">
      <c r="H223" s="68"/>
      <c r="I223" s="68"/>
      <c r="J223" s="68"/>
      <c r="K223" s="68"/>
      <c r="L223" s="68"/>
    </row>
    <row r="224" spans="8:12" ht="12.75">
      <c r="H224" s="68"/>
      <c r="I224" s="68"/>
      <c r="J224" s="68"/>
      <c r="K224" s="68"/>
      <c r="L224" s="68"/>
    </row>
    <row r="225" spans="8:12" ht="12.75">
      <c r="H225" s="68"/>
      <c r="I225" s="68"/>
      <c r="J225" s="68"/>
      <c r="K225" s="68"/>
      <c r="L225" s="68"/>
    </row>
    <row r="226" spans="8:12" ht="12.75">
      <c r="H226" s="68"/>
      <c r="I226" s="68"/>
      <c r="J226" s="68"/>
      <c r="K226" s="68"/>
      <c r="L226" s="68"/>
    </row>
    <row r="227" spans="8:12" ht="12.75">
      <c r="H227" s="68"/>
      <c r="I227" s="68"/>
      <c r="J227" s="68"/>
      <c r="K227" s="68"/>
      <c r="L227" s="68"/>
    </row>
    <row r="228" spans="8:12" ht="12.75">
      <c r="H228" s="68"/>
      <c r="I228" s="68"/>
      <c r="J228" s="68"/>
      <c r="K228" s="68"/>
      <c r="L228" s="68"/>
    </row>
    <row r="229" spans="8:12" ht="12.75">
      <c r="H229" s="68"/>
      <c r="I229" s="68"/>
      <c r="J229" s="68"/>
      <c r="K229" s="68"/>
      <c r="L229" s="68"/>
    </row>
    <row r="230" spans="8:12" ht="12.75">
      <c r="H230" s="68"/>
      <c r="I230" s="68"/>
      <c r="J230" s="68"/>
      <c r="K230" s="68"/>
      <c r="L230" s="68"/>
    </row>
    <row r="231" spans="8:12" ht="12.75">
      <c r="H231" s="68"/>
      <c r="I231" s="68"/>
      <c r="J231" s="68"/>
      <c r="K231" s="68"/>
      <c r="L231" s="68"/>
    </row>
    <row r="232" spans="8:12" ht="12.75">
      <c r="H232" s="68"/>
      <c r="I232" s="68"/>
      <c r="J232" s="68"/>
      <c r="K232" s="68"/>
      <c r="L232" s="68"/>
    </row>
    <row r="233" spans="8:12" ht="12.75">
      <c r="H233" s="68"/>
      <c r="I233" s="68"/>
      <c r="J233" s="68"/>
      <c r="K233" s="68"/>
      <c r="L233" s="68"/>
    </row>
    <row r="234" spans="8:12" ht="12.75">
      <c r="H234" s="68"/>
      <c r="I234" s="68"/>
      <c r="J234" s="68"/>
      <c r="K234" s="68"/>
      <c r="L234" s="68"/>
    </row>
    <row r="235" spans="8:12" ht="12.75">
      <c r="H235" s="68"/>
      <c r="I235" s="68"/>
      <c r="J235" s="68"/>
      <c r="K235" s="68"/>
      <c r="L235" s="68"/>
    </row>
    <row r="236" spans="8:12" ht="12.75">
      <c r="H236" s="68"/>
      <c r="I236" s="68"/>
      <c r="J236" s="68"/>
      <c r="K236" s="68"/>
      <c r="L236" s="68"/>
    </row>
    <row r="237" spans="8:12" ht="12.75">
      <c r="H237" s="68"/>
      <c r="I237" s="68"/>
      <c r="J237" s="68"/>
      <c r="K237" s="68"/>
      <c r="L237" s="68"/>
    </row>
    <row r="238" spans="8:12" ht="12.75">
      <c r="H238" s="68"/>
      <c r="I238" s="68"/>
      <c r="J238" s="68"/>
      <c r="K238" s="68"/>
      <c r="L238" s="68"/>
    </row>
    <row r="239" spans="8:12" ht="12.75">
      <c r="H239" s="68"/>
      <c r="I239" s="68"/>
      <c r="J239" s="68"/>
      <c r="K239" s="68"/>
      <c r="L239" s="68"/>
    </row>
    <row r="240" spans="8:12" ht="12.75">
      <c r="H240" s="68"/>
      <c r="I240" s="68"/>
      <c r="J240" s="68"/>
      <c r="K240" s="68"/>
      <c r="L240" s="68"/>
    </row>
    <row r="241" spans="8:12" ht="12.75">
      <c r="H241" s="68"/>
      <c r="I241" s="68"/>
      <c r="J241" s="68"/>
      <c r="K241" s="68"/>
      <c r="L241" s="68"/>
    </row>
    <row r="242" spans="8:12" ht="12.75">
      <c r="H242" s="68"/>
      <c r="I242" s="68"/>
      <c r="J242" s="68"/>
      <c r="K242" s="68"/>
      <c r="L242" s="68"/>
    </row>
    <row r="243" spans="8:12" ht="12.75">
      <c r="H243" s="68"/>
      <c r="I243" s="68"/>
      <c r="J243" s="68"/>
      <c r="K243" s="68"/>
      <c r="L243" s="68"/>
    </row>
    <row r="244" spans="8:12" ht="12.75">
      <c r="H244" s="68"/>
      <c r="I244" s="68"/>
      <c r="J244" s="68"/>
      <c r="K244" s="68"/>
      <c r="L244" s="68"/>
    </row>
    <row r="245" spans="8:12" ht="12.75">
      <c r="H245" s="68"/>
      <c r="I245" s="68"/>
      <c r="J245" s="68"/>
      <c r="K245" s="68"/>
      <c r="L245" s="68"/>
    </row>
    <row r="246" spans="8:12" ht="12.75">
      <c r="H246" s="68"/>
      <c r="I246" s="68"/>
      <c r="J246" s="68"/>
      <c r="K246" s="68"/>
      <c r="L246" s="68"/>
    </row>
    <row r="247" spans="8:12" ht="12.75">
      <c r="H247" s="68"/>
      <c r="I247" s="68"/>
      <c r="J247" s="68"/>
      <c r="K247" s="68"/>
      <c r="L247" s="68"/>
    </row>
    <row r="248" spans="8:12" ht="12.75">
      <c r="H248" s="68"/>
      <c r="I248" s="68"/>
      <c r="J248" s="68"/>
      <c r="K248" s="68"/>
      <c r="L248" s="68"/>
    </row>
    <row r="249" spans="8:12" ht="12.75">
      <c r="H249" s="68"/>
      <c r="I249" s="68"/>
      <c r="J249" s="68"/>
      <c r="K249" s="68"/>
      <c r="L249" s="68"/>
    </row>
    <row r="250" spans="8:12" ht="12.75">
      <c r="H250" s="68"/>
      <c r="I250" s="68"/>
      <c r="J250" s="68"/>
      <c r="K250" s="68"/>
      <c r="L250" s="68"/>
    </row>
    <row r="251" spans="8:12" ht="12.75">
      <c r="H251" s="68"/>
      <c r="I251" s="68"/>
      <c r="J251" s="68"/>
      <c r="K251" s="68"/>
      <c r="L251" s="68"/>
    </row>
    <row r="252" spans="8:12" ht="12.75">
      <c r="H252" s="68"/>
      <c r="I252" s="68"/>
      <c r="J252" s="68"/>
      <c r="K252" s="68"/>
      <c r="L252" s="68"/>
    </row>
    <row r="253" spans="8:12" ht="12.75">
      <c r="H253" s="68"/>
      <c r="I253" s="68"/>
      <c r="J253" s="68"/>
      <c r="K253" s="68"/>
      <c r="L253" s="68"/>
    </row>
    <row r="254" spans="8:12" ht="12.75">
      <c r="H254" s="68"/>
      <c r="I254" s="68"/>
      <c r="J254" s="68"/>
      <c r="K254" s="68"/>
      <c r="L254" s="68"/>
    </row>
    <row r="255" spans="8:12" ht="12.75">
      <c r="H255" s="68"/>
      <c r="I255" s="68"/>
      <c r="J255" s="68"/>
      <c r="K255" s="68"/>
      <c r="L255" s="68"/>
    </row>
    <row r="256" spans="8:12" ht="12.75">
      <c r="H256" s="68"/>
      <c r="I256" s="68"/>
      <c r="J256" s="68"/>
      <c r="K256" s="68"/>
      <c r="L256" s="68"/>
    </row>
    <row r="257" spans="8:12" ht="12.75">
      <c r="H257" s="68"/>
      <c r="I257" s="68"/>
      <c r="J257" s="68"/>
      <c r="K257" s="68"/>
      <c r="L257" s="68"/>
    </row>
    <row r="258" spans="8:12" ht="12.75">
      <c r="H258" s="68"/>
      <c r="I258" s="68"/>
      <c r="J258" s="68"/>
      <c r="K258" s="68"/>
      <c r="L258" s="68"/>
    </row>
    <row r="259" spans="8:12" ht="12.75">
      <c r="H259" s="68"/>
      <c r="I259" s="68"/>
      <c r="J259" s="68"/>
      <c r="K259" s="68"/>
      <c r="L259" s="68"/>
    </row>
    <row r="260" spans="8:12" ht="12.75">
      <c r="H260" s="68"/>
      <c r="I260" s="68"/>
      <c r="J260" s="68"/>
      <c r="K260" s="68"/>
      <c r="L260" s="68"/>
    </row>
    <row r="261" spans="8:12" ht="12.75">
      <c r="H261" s="68"/>
      <c r="I261" s="68"/>
      <c r="J261" s="68"/>
      <c r="K261" s="68"/>
      <c r="L261" s="68"/>
    </row>
    <row r="262" spans="8:12" ht="12.75">
      <c r="H262" s="68"/>
      <c r="I262" s="68"/>
      <c r="J262" s="68"/>
      <c r="K262" s="68"/>
      <c r="L262" s="68"/>
    </row>
    <row r="263" spans="8:12" ht="12.75">
      <c r="H263" s="68"/>
      <c r="I263" s="68"/>
      <c r="J263" s="68"/>
      <c r="K263" s="68"/>
      <c r="L263" s="68"/>
    </row>
    <row r="264" spans="8:12" ht="12.75">
      <c r="H264" s="68"/>
      <c r="I264" s="68"/>
      <c r="J264" s="68"/>
      <c r="K264" s="68"/>
      <c r="L264" s="68"/>
    </row>
    <row r="265" spans="8:12" ht="12.75">
      <c r="H265" s="68"/>
      <c r="I265" s="68"/>
      <c r="J265" s="68"/>
      <c r="K265" s="68"/>
      <c r="L265" s="68"/>
    </row>
    <row r="266" spans="8:12" ht="12.75">
      <c r="H266" s="68"/>
      <c r="I266" s="68"/>
      <c r="J266" s="68"/>
      <c r="K266" s="68"/>
      <c r="L266" s="68"/>
    </row>
    <row r="267" spans="8:12" ht="12.75">
      <c r="H267" s="68"/>
      <c r="I267" s="68"/>
      <c r="J267" s="68"/>
      <c r="K267" s="68"/>
      <c r="L267" s="68"/>
    </row>
    <row r="268" spans="8:12" ht="12.75">
      <c r="H268" s="68"/>
      <c r="I268" s="68"/>
      <c r="J268" s="68"/>
      <c r="K268" s="68"/>
      <c r="L268" s="68"/>
    </row>
    <row r="269" spans="8:12" ht="12.75">
      <c r="H269" s="68"/>
      <c r="I269" s="68"/>
      <c r="J269" s="68"/>
      <c r="K269" s="68"/>
      <c r="L269" s="68"/>
    </row>
    <row r="270" spans="8:12" ht="12.75">
      <c r="H270" s="68"/>
      <c r="I270" s="68"/>
      <c r="J270" s="68"/>
      <c r="K270" s="68"/>
      <c r="L270" s="68"/>
    </row>
    <row r="271" spans="8:12" ht="12.75">
      <c r="H271" s="68"/>
      <c r="I271" s="68"/>
      <c r="J271" s="68"/>
      <c r="K271" s="68"/>
      <c r="L271" s="68"/>
    </row>
    <row r="272" spans="8:12" ht="12.75">
      <c r="H272" s="68"/>
      <c r="I272" s="68"/>
      <c r="J272" s="68"/>
      <c r="K272" s="68"/>
      <c r="L272" s="68"/>
    </row>
    <row r="273" spans="8:12" ht="12.75">
      <c r="H273" s="68"/>
      <c r="I273" s="68"/>
      <c r="J273" s="68"/>
      <c r="K273" s="68"/>
      <c r="L273" s="68"/>
    </row>
    <row r="274" spans="8:12" ht="12.75">
      <c r="H274" s="68"/>
      <c r="I274" s="68"/>
      <c r="J274" s="68"/>
      <c r="K274" s="68"/>
      <c r="L274" s="68"/>
    </row>
    <row r="275" spans="8:12" ht="12.75">
      <c r="H275" s="68"/>
      <c r="I275" s="68"/>
      <c r="J275" s="68"/>
      <c r="K275" s="68"/>
      <c r="L275" s="68"/>
    </row>
    <row r="276" spans="8:12" ht="12.75">
      <c r="H276" s="68"/>
      <c r="I276" s="68"/>
      <c r="J276" s="68"/>
      <c r="K276" s="68"/>
      <c r="L276" s="68"/>
    </row>
    <row r="277" spans="8:12" ht="12.75">
      <c r="H277" s="68"/>
      <c r="I277" s="68"/>
      <c r="J277" s="68"/>
      <c r="K277" s="68"/>
      <c r="L277" s="68"/>
    </row>
    <row r="278" spans="8:12" ht="12.75">
      <c r="H278" s="68"/>
      <c r="I278" s="68"/>
      <c r="J278" s="68"/>
      <c r="K278" s="68"/>
      <c r="L278" s="68"/>
    </row>
    <row r="279" spans="8:12" ht="12.75">
      <c r="H279" s="68"/>
      <c r="I279" s="68"/>
      <c r="J279" s="68"/>
      <c r="K279" s="68"/>
      <c r="L279" s="68"/>
    </row>
    <row r="280" spans="8:12" ht="12.75">
      <c r="H280" s="68"/>
      <c r="I280" s="68"/>
      <c r="J280" s="68"/>
      <c r="K280" s="68"/>
      <c r="L280" s="68"/>
    </row>
    <row r="281" spans="8:12" ht="12.75">
      <c r="H281" s="68"/>
      <c r="I281" s="68"/>
      <c r="J281" s="68"/>
      <c r="K281" s="68"/>
      <c r="L281" s="68"/>
    </row>
    <row r="282" spans="8:12" ht="12.75">
      <c r="H282" s="68"/>
      <c r="I282" s="68"/>
      <c r="J282" s="68"/>
      <c r="K282" s="68"/>
      <c r="L282" s="68"/>
    </row>
    <row r="283" spans="8:12" ht="12.75">
      <c r="H283" s="68"/>
      <c r="I283" s="68"/>
      <c r="J283" s="68"/>
      <c r="K283" s="68"/>
      <c r="L283" s="68"/>
    </row>
    <row r="284" spans="8:12" ht="12.75">
      <c r="H284" s="68"/>
      <c r="I284" s="68"/>
      <c r="J284" s="68"/>
      <c r="K284" s="68"/>
      <c r="L284" s="68"/>
    </row>
    <row r="285" spans="8:12" ht="12.75">
      <c r="H285" s="68"/>
      <c r="I285" s="68"/>
      <c r="J285" s="68"/>
      <c r="K285" s="68"/>
      <c r="L285" s="68"/>
    </row>
    <row r="286" spans="8:12" ht="12.75">
      <c r="H286" s="68"/>
      <c r="I286" s="68"/>
      <c r="J286" s="68"/>
      <c r="K286" s="68"/>
      <c r="L286" s="68"/>
    </row>
    <row r="287" spans="8:12" ht="12.75">
      <c r="H287" s="68"/>
      <c r="I287" s="68"/>
      <c r="J287" s="68"/>
      <c r="K287" s="68"/>
      <c r="L287" s="68"/>
    </row>
    <row r="288" spans="8:12" ht="12.75">
      <c r="H288" s="68"/>
      <c r="I288" s="68"/>
      <c r="J288" s="68"/>
      <c r="K288" s="68"/>
      <c r="L288" s="68"/>
    </row>
    <row r="289" spans="8:12" ht="12.75">
      <c r="H289" s="68"/>
      <c r="I289" s="68"/>
      <c r="J289" s="68"/>
      <c r="K289" s="68"/>
      <c r="L289" s="68"/>
    </row>
    <row r="290" spans="8:12" ht="12.75">
      <c r="H290" s="68"/>
      <c r="I290" s="68"/>
      <c r="J290" s="68"/>
      <c r="K290" s="68"/>
      <c r="L290" s="68"/>
    </row>
    <row r="291" spans="8:12" ht="12.75">
      <c r="H291" s="68"/>
      <c r="I291" s="68"/>
      <c r="J291" s="68"/>
      <c r="K291" s="68"/>
      <c r="L291" s="68"/>
    </row>
    <row r="292" spans="8:12" ht="12.75">
      <c r="H292" s="68"/>
      <c r="I292" s="68"/>
      <c r="J292" s="68"/>
      <c r="K292" s="68"/>
      <c r="L292" s="68"/>
    </row>
    <row r="293" spans="8:12" ht="12.75">
      <c r="H293" s="68"/>
      <c r="I293" s="68"/>
      <c r="J293" s="68"/>
      <c r="K293" s="68"/>
      <c r="L293" s="68"/>
    </row>
    <row r="294" spans="8:12" ht="12.75">
      <c r="H294" s="68"/>
      <c r="I294" s="68"/>
      <c r="J294" s="68"/>
      <c r="K294" s="68"/>
      <c r="L294" s="68"/>
    </row>
    <row r="295" spans="8:12" ht="12.75">
      <c r="H295" s="68"/>
      <c r="I295" s="68"/>
      <c r="J295" s="68"/>
      <c r="K295" s="68"/>
      <c r="L295" s="68"/>
    </row>
    <row r="296" spans="8:12" ht="12.75">
      <c r="H296" s="68"/>
      <c r="I296" s="68"/>
      <c r="J296" s="68"/>
      <c r="K296" s="68"/>
      <c r="L296" s="68"/>
    </row>
    <row r="297" spans="8:12" ht="12.75">
      <c r="H297" s="68"/>
      <c r="I297" s="68"/>
      <c r="J297" s="68"/>
      <c r="K297" s="68"/>
      <c r="L297" s="68"/>
    </row>
    <row r="298" spans="8:12" ht="12.75">
      <c r="H298" s="68"/>
      <c r="I298" s="68"/>
      <c r="J298" s="68"/>
      <c r="K298" s="68"/>
      <c r="L298" s="68"/>
    </row>
    <row r="299" spans="8:12" ht="12.75">
      <c r="H299" s="68"/>
      <c r="I299" s="68"/>
      <c r="J299" s="68"/>
      <c r="K299" s="68"/>
      <c r="L299" s="68"/>
    </row>
    <row r="300" spans="8:12" ht="12.75">
      <c r="H300" s="68"/>
      <c r="I300" s="68"/>
      <c r="J300" s="68"/>
      <c r="K300" s="68"/>
      <c r="L300" s="68"/>
    </row>
    <row r="301" spans="8:12" ht="12.75">
      <c r="H301" s="68"/>
      <c r="I301" s="68"/>
      <c r="J301" s="68"/>
      <c r="K301" s="68"/>
      <c r="L301" s="68"/>
    </row>
    <row r="302" spans="8:12" ht="12.75">
      <c r="H302" s="68"/>
      <c r="I302" s="68"/>
      <c r="J302" s="68"/>
      <c r="K302" s="68"/>
      <c r="L302" s="68"/>
    </row>
    <row r="303" spans="8:12" ht="12.75">
      <c r="H303" s="68"/>
      <c r="I303" s="68"/>
      <c r="J303" s="68"/>
      <c r="K303" s="68"/>
      <c r="L303" s="68"/>
    </row>
    <row r="304" spans="8:12" ht="12.75">
      <c r="H304" s="68"/>
      <c r="I304" s="68"/>
      <c r="J304" s="68"/>
      <c r="K304" s="68"/>
      <c r="L304" s="68"/>
    </row>
    <row r="305" spans="8:12" ht="12.75">
      <c r="H305" s="68"/>
      <c r="I305" s="68"/>
      <c r="J305" s="68"/>
      <c r="K305" s="68"/>
      <c r="L305" s="68"/>
    </row>
    <row r="306" spans="8:12" ht="12.75">
      <c r="H306" s="68"/>
      <c r="I306" s="68"/>
      <c r="J306" s="68"/>
      <c r="K306" s="68"/>
      <c r="L306" s="68"/>
    </row>
    <row r="307" spans="8:12" ht="12.75">
      <c r="H307" s="68"/>
      <c r="I307" s="68"/>
      <c r="J307" s="68"/>
      <c r="K307" s="68"/>
      <c r="L307" s="68"/>
    </row>
    <row r="308" spans="8:12" ht="12.75">
      <c r="H308" s="68"/>
      <c r="I308" s="68"/>
      <c r="J308" s="68"/>
      <c r="K308" s="68"/>
      <c r="L308" s="68"/>
    </row>
    <row r="309" spans="8:12" ht="12.75">
      <c r="H309" s="68"/>
      <c r="I309" s="68"/>
      <c r="J309" s="68"/>
      <c r="K309" s="68"/>
      <c r="L309" s="68"/>
    </row>
    <row r="310" spans="8:12" ht="12.75">
      <c r="H310" s="68"/>
      <c r="I310" s="68"/>
      <c r="J310" s="68"/>
      <c r="K310" s="68"/>
      <c r="L310" s="68"/>
    </row>
    <row r="311" spans="8:12" ht="12.75">
      <c r="H311" s="68"/>
      <c r="I311" s="68"/>
      <c r="J311" s="68"/>
      <c r="K311" s="68"/>
      <c r="L311" s="68"/>
    </row>
    <row r="312" spans="8:12" ht="12.75">
      <c r="H312" s="68"/>
      <c r="I312" s="68"/>
      <c r="J312" s="68"/>
      <c r="K312" s="68"/>
      <c r="L312" s="68"/>
    </row>
    <row r="313" spans="8:12" ht="12.75">
      <c r="H313" s="68"/>
      <c r="I313" s="68"/>
      <c r="J313" s="68"/>
      <c r="K313" s="68"/>
      <c r="L313" s="68"/>
    </row>
    <row r="314" spans="8:12" ht="12.75">
      <c r="H314" s="68"/>
      <c r="I314" s="68"/>
      <c r="J314" s="68"/>
      <c r="K314" s="68"/>
      <c r="L314" s="68"/>
    </row>
    <row r="315" spans="8:12" ht="12.75">
      <c r="H315" s="68"/>
      <c r="I315" s="68"/>
      <c r="J315" s="68"/>
      <c r="K315" s="68"/>
      <c r="L315" s="68"/>
    </row>
    <row r="316" spans="8:12" ht="12.75">
      <c r="H316" s="68"/>
      <c r="I316" s="68"/>
      <c r="J316" s="68"/>
      <c r="K316" s="68"/>
      <c r="L316" s="68"/>
    </row>
    <row r="317" spans="8:12" ht="12.75">
      <c r="H317" s="68"/>
      <c r="I317" s="68"/>
      <c r="J317" s="68"/>
      <c r="K317" s="68"/>
      <c r="L317" s="68"/>
    </row>
    <row r="318" spans="8:12" ht="12.75">
      <c r="H318" s="68"/>
      <c r="I318" s="68"/>
      <c r="J318" s="68"/>
      <c r="K318" s="68"/>
      <c r="L318" s="68"/>
    </row>
    <row r="319" spans="8:12" ht="12.75">
      <c r="H319" s="68"/>
      <c r="I319" s="68"/>
      <c r="J319" s="68"/>
      <c r="K319" s="68"/>
      <c r="L319" s="68"/>
    </row>
    <row r="320" spans="8:12" ht="12.75">
      <c r="H320" s="68"/>
      <c r="I320" s="68"/>
      <c r="J320" s="68"/>
      <c r="K320" s="68"/>
      <c r="L320" s="68"/>
    </row>
    <row r="321" spans="8:12" ht="12.75">
      <c r="H321" s="68"/>
      <c r="I321" s="68"/>
      <c r="J321" s="68"/>
      <c r="K321" s="68"/>
      <c r="L321" s="68"/>
    </row>
    <row r="322" spans="8:12" ht="12.75">
      <c r="H322" s="68"/>
      <c r="I322" s="68"/>
      <c r="J322" s="68"/>
      <c r="K322" s="68"/>
      <c r="L322" s="68"/>
    </row>
    <row r="323" spans="8:12" ht="12.75">
      <c r="H323" s="68"/>
      <c r="I323" s="68"/>
      <c r="J323" s="68"/>
      <c r="K323" s="68"/>
      <c r="L323" s="68"/>
    </row>
    <row r="324" spans="8:12" ht="12.75">
      <c r="H324" s="68"/>
      <c r="I324" s="68"/>
      <c r="J324" s="68"/>
      <c r="K324" s="68"/>
      <c r="L324" s="68"/>
    </row>
    <row r="325" spans="8:12" ht="12.75">
      <c r="H325" s="68"/>
      <c r="I325" s="68"/>
      <c r="J325" s="68"/>
      <c r="K325" s="68"/>
      <c r="L325" s="68"/>
    </row>
    <row r="326" spans="8:12" ht="12.75">
      <c r="H326" s="68"/>
      <c r="I326" s="68"/>
      <c r="J326" s="68"/>
      <c r="K326" s="68"/>
      <c r="L326" s="68"/>
    </row>
    <row r="327" spans="8:12" ht="12.75">
      <c r="H327" s="68"/>
      <c r="I327" s="68"/>
      <c r="J327" s="68"/>
      <c r="K327" s="68"/>
      <c r="L327" s="68"/>
    </row>
    <row r="328" spans="8:12" ht="12.75">
      <c r="H328" s="68"/>
      <c r="I328" s="68"/>
      <c r="J328" s="68"/>
      <c r="K328" s="68"/>
      <c r="L328" s="68"/>
    </row>
    <row r="329" spans="8:12" ht="12.75">
      <c r="H329" s="68"/>
      <c r="I329" s="68"/>
      <c r="J329" s="68"/>
      <c r="K329" s="68"/>
      <c r="L329" s="68"/>
    </row>
    <row r="330" spans="8:12" ht="12.75">
      <c r="H330" s="68"/>
      <c r="I330" s="68"/>
      <c r="J330" s="68"/>
      <c r="K330" s="68"/>
      <c r="L330" s="68"/>
    </row>
    <row r="331" spans="8:12" ht="12.75">
      <c r="H331" s="68"/>
      <c r="I331" s="68"/>
      <c r="J331" s="68"/>
      <c r="K331" s="68"/>
      <c r="L331" s="68"/>
    </row>
    <row r="332" spans="8:12" ht="12.75">
      <c r="H332" s="68"/>
      <c r="I332" s="68"/>
      <c r="J332" s="68"/>
      <c r="K332" s="68"/>
      <c r="L332" s="68"/>
    </row>
    <row r="333" spans="8:12" ht="12.75">
      <c r="H333" s="68"/>
      <c r="I333" s="68"/>
      <c r="J333" s="68"/>
      <c r="K333" s="68"/>
      <c r="L333" s="68"/>
    </row>
    <row r="334" spans="8:12" ht="12.75">
      <c r="H334" s="68"/>
      <c r="I334" s="68"/>
      <c r="J334" s="68"/>
      <c r="K334" s="68"/>
      <c r="L334" s="68"/>
    </row>
    <row r="335" spans="8:12" ht="12.75">
      <c r="H335" s="68"/>
      <c r="I335" s="68"/>
      <c r="J335" s="68"/>
      <c r="K335" s="68"/>
      <c r="L335" s="68"/>
    </row>
    <row r="336" spans="8:12" ht="12.75">
      <c r="H336" s="68"/>
      <c r="I336" s="68"/>
      <c r="J336" s="68"/>
      <c r="K336" s="68"/>
      <c r="L336" s="68"/>
    </row>
    <row r="337" spans="8:12" ht="12.75">
      <c r="H337" s="68"/>
      <c r="I337" s="68"/>
      <c r="J337" s="68"/>
      <c r="K337" s="68"/>
      <c r="L337" s="68"/>
    </row>
    <row r="338" spans="8:12" ht="12.75">
      <c r="H338" s="68"/>
      <c r="I338" s="68"/>
      <c r="J338" s="68"/>
      <c r="K338" s="68"/>
      <c r="L338" s="68"/>
    </row>
    <row r="339" spans="8:12" ht="12.75">
      <c r="H339" s="68"/>
      <c r="I339" s="68"/>
      <c r="J339" s="68"/>
      <c r="K339" s="68"/>
      <c r="L339" s="68"/>
    </row>
    <row r="340" spans="8:12" ht="12.75">
      <c r="H340" s="68"/>
      <c r="I340" s="68"/>
      <c r="J340" s="68"/>
      <c r="K340" s="68"/>
      <c r="L340" s="68"/>
    </row>
    <row r="341" spans="8:12" ht="12.75">
      <c r="H341" s="68"/>
      <c r="I341" s="68"/>
      <c r="J341" s="68"/>
      <c r="K341" s="68"/>
      <c r="L341" s="68"/>
    </row>
    <row r="342" spans="8:12" ht="12.75">
      <c r="H342" s="68"/>
      <c r="I342" s="68"/>
      <c r="J342" s="68"/>
      <c r="K342" s="68"/>
      <c r="L342" s="68"/>
    </row>
    <row r="343" spans="8:12" ht="12.75">
      <c r="H343" s="68"/>
      <c r="I343" s="68"/>
      <c r="J343" s="68"/>
      <c r="K343" s="68"/>
      <c r="L343" s="68"/>
    </row>
    <row r="344" spans="8:12" ht="12.75">
      <c r="H344" s="68"/>
      <c r="I344" s="68"/>
      <c r="J344" s="68"/>
      <c r="K344" s="68"/>
      <c r="L344" s="68"/>
    </row>
    <row r="345" spans="8:12" ht="12.75">
      <c r="H345" s="68"/>
      <c r="I345" s="68"/>
      <c r="J345" s="68"/>
      <c r="K345" s="68"/>
      <c r="L345" s="68"/>
    </row>
    <row r="346" spans="8:12" ht="12.75">
      <c r="H346" s="68"/>
      <c r="I346" s="68"/>
      <c r="J346" s="68"/>
      <c r="K346" s="68"/>
      <c r="L346" s="68"/>
    </row>
    <row r="347" spans="8:12" ht="12.75">
      <c r="H347" s="68"/>
      <c r="I347" s="68"/>
      <c r="J347" s="68"/>
      <c r="K347" s="68"/>
      <c r="L347" s="68"/>
    </row>
    <row r="348" spans="8:12" ht="12.75">
      <c r="H348" s="68"/>
      <c r="I348" s="68"/>
      <c r="J348" s="68"/>
      <c r="K348" s="68"/>
      <c r="L348" s="68"/>
    </row>
    <row r="349" spans="8:12" ht="12.75">
      <c r="H349" s="68"/>
      <c r="I349" s="68"/>
      <c r="J349" s="68"/>
      <c r="K349" s="68"/>
      <c r="L349" s="68"/>
    </row>
    <row r="350" spans="8:12" ht="12.75">
      <c r="H350" s="68"/>
      <c r="I350" s="68"/>
      <c r="J350" s="68"/>
      <c r="K350" s="68"/>
      <c r="L350" s="68"/>
    </row>
    <row r="351" spans="8:12" ht="12.75">
      <c r="H351" s="68"/>
      <c r="I351" s="68"/>
      <c r="J351" s="68"/>
      <c r="K351" s="68"/>
      <c r="L351" s="68"/>
    </row>
    <row r="352" spans="8:12" ht="12.75">
      <c r="H352" s="68"/>
      <c r="I352" s="68"/>
      <c r="J352" s="68"/>
      <c r="K352" s="68"/>
      <c r="L352" s="68"/>
    </row>
    <row r="353" spans="8:12" ht="12.75">
      <c r="H353" s="68"/>
      <c r="I353" s="68"/>
      <c r="J353" s="68"/>
      <c r="K353" s="68"/>
      <c r="L353" s="68"/>
    </row>
    <row r="354" spans="8:12" ht="12.75">
      <c r="H354" s="68"/>
      <c r="I354" s="68"/>
      <c r="J354" s="68"/>
      <c r="K354" s="68"/>
      <c r="L354" s="68"/>
    </row>
    <row r="355" spans="8:12" ht="12.75">
      <c r="H355" s="68"/>
      <c r="I355" s="68"/>
      <c r="J355" s="68"/>
      <c r="K355" s="68"/>
      <c r="L355" s="68"/>
    </row>
    <row r="356" spans="8:12" ht="12.75">
      <c r="H356" s="68"/>
      <c r="I356" s="68"/>
      <c r="J356" s="68"/>
      <c r="K356" s="68"/>
      <c r="L356" s="68"/>
    </row>
    <row r="357" spans="8:12" ht="12.75">
      <c r="H357" s="68"/>
      <c r="I357" s="68"/>
      <c r="J357" s="68"/>
      <c r="K357" s="68"/>
      <c r="L357" s="68"/>
    </row>
    <row r="358" spans="8:12" ht="12.75">
      <c r="H358" s="68"/>
      <c r="I358" s="68"/>
      <c r="J358" s="68"/>
      <c r="K358" s="68"/>
      <c r="L358" s="68"/>
    </row>
    <row r="359" spans="8:12" ht="12.75">
      <c r="H359" s="68"/>
      <c r="I359" s="68"/>
      <c r="J359" s="68"/>
      <c r="K359" s="68"/>
      <c r="L359" s="68"/>
    </row>
    <row r="360" spans="8:12" ht="12.75">
      <c r="H360" s="68"/>
      <c r="I360" s="68"/>
      <c r="J360" s="68"/>
      <c r="K360" s="68"/>
      <c r="L360" s="68"/>
    </row>
    <row r="361" spans="8:12" ht="12.75">
      <c r="H361" s="68"/>
      <c r="I361" s="68"/>
      <c r="J361" s="68"/>
      <c r="K361" s="68"/>
      <c r="L361" s="68"/>
    </row>
    <row r="362" spans="8:12" ht="12.75">
      <c r="H362" s="68"/>
      <c r="I362" s="68"/>
      <c r="J362" s="68"/>
      <c r="K362" s="68"/>
      <c r="L362" s="68"/>
    </row>
    <row r="363" spans="8:12" ht="12.75">
      <c r="H363" s="68"/>
      <c r="I363" s="68"/>
      <c r="J363" s="68"/>
      <c r="K363" s="68"/>
      <c r="L363" s="68"/>
    </row>
    <row r="364" spans="8:12" ht="12.75">
      <c r="H364" s="68"/>
      <c r="I364" s="68"/>
      <c r="J364" s="68"/>
      <c r="K364" s="68"/>
      <c r="L364" s="68"/>
    </row>
    <row r="365" spans="8:12" ht="12.75">
      <c r="H365" s="68"/>
      <c r="I365" s="68"/>
      <c r="J365" s="68"/>
      <c r="K365" s="68"/>
      <c r="L365" s="68"/>
    </row>
    <row r="366" spans="8:12" ht="12.75">
      <c r="H366" s="68"/>
      <c r="I366" s="68"/>
      <c r="J366" s="68"/>
      <c r="K366" s="68"/>
      <c r="L366" s="68"/>
    </row>
    <row r="367" spans="8:12" ht="12.75">
      <c r="H367" s="68"/>
      <c r="I367" s="68"/>
      <c r="J367" s="68"/>
      <c r="K367" s="68"/>
      <c r="L367" s="68"/>
    </row>
    <row r="368" spans="8:12" ht="12.75">
      <c r="H368" s="68"/>
      <c r="I368" s="68"/>
      <c r="J368" s="68"/>
      <c r="K368" s="68"/>
      <c r="L368" s="68"/>
    </row>
    <row r="369" spans="8:12" ht="12.75">
      <c r="H369" s="68"/>
      <c r="I369" s="68"/>
      <c r="J369" s="68"/>
      <c r="K369" s="68"/>
      <c r="L369" s="68"/>
    </row>
    <row r="370" spans="8:12" ht="12.75">
      <c r="H370" s="68"/>
      <c r="I370" s="68"/>
      <c r="J370" s="68"/>
      <c r="K370" s="68"/>
      <c r="L370" s="68"/>
    </row>
    <row r="371" spans="8:12" ht="12.75">
      <c r="H371" s="68"/>
      <c r="I371" s="68"/>
      <c r="J371" s="68"/>
      <c r="K371" s="68"/>
      <c r="L371" s="68"/>
    </row>
    <row r="372" spans="8:12" ht="12.75">
      <c r="H372" s="68"/>
      <c r="I372" s="68"/>
      <c r="J372" s="68"/>
      <c r="K372" s="68"/>
      <c r="L372" s="68"/>
    </row>
    <row r="373" spans="8:12" ht="12.75">
      <c r="H373" s="68"/>
      <c r="I373" s="68"/>
      <c r="J373" s="68"/>
      <c r="K373" s="68"/>
      <c r="L373" s="68"/>
    </row>
    <row r="374" spans="8:12" ht="12.75">
      <c r="H374" s="68"/>
      <c r="I374" s="68"/>
      <c r="J374" s="68"/>
      <c r="K374" s="68"/>
      <c r="L374" s="68"/>
    </row>
    <row r="375" spans="8:12" ht="12.75">
      <c r="H375" s="68"/>
      <c r="I375" s="68"/>
      <c r="J375" s="68"/>
      <c r="K375" s="68"/>
      <c r="L375" s="68"/>
    </row>
    <row r="376" spans="8:12" ht="12.75">
      <c r="H376" s="68"/>
      <c r="I376" s="68"/>
      <c r="J376" s="68"/>
      <c r="K376" s="68"/>
      <c r="L376" s="68"/>
    </row>
    <row r="377" spans="8:12" ht="12.75">
      <c r="H377" s="68"/>
      <c r="I377" s="68"/>
      <c r="J377" s="68"/>
      <c r="K377" s="68"/>
      <c r="L377" s="68"/>
    </row>
    <row r="378" spans="8:12" ht="12.75">
      <c r="H378" s="68"/>
      <c r="I378" s="68"/>
      <c r="J378" s="68"/>
      <c r="K378" s="68"/>
      <c r="L378" s="68"/>
    </row>
    <row r="379" spans="8:12" ht="12.75">
      <c r="H379" s="68"/>
      <c r="I379" s="68"/>
      <c r="J379" s="68"/>
      <c r="K379" s="68"/>
      <c r="L379" s="68"/>
    </row>
    <row r="380" spans="8:12" ht="12.75">
      <c r="H380" s="68"/>
      <c r="I380" s="68"/>
      <c r="J380" s="68"/>
      <c r="K380" s="68"/>
      <c r="L380" s="68"/>
    </row>
    <row r="381" spans="8:12" ht="12.75">
      <c r="H381" s="68"/>
      <c r="I381" s="68"/>
      <c r="J381" s="68"/>
      <c r="K381" s="68"/>
      <c r="L381" s="68"/>
    </row>
    <row r="382" spans="8:12" ht="12.75">
      <c r="H382" s="68"/>
      <c r="I382" s="68"/>
      <c r="J382" s="68"/>
      <c r="K382" s="68"/>
      <c r="L382" s="68"/>
    </row>
    <row r="383" spans="8:12" ht="12.75">
      <c r="H383" s="68"/>
      <c r="I383" s="68"/>
      <c r="J383" s="68"/>
      <c r="K383" s="68"/>
      <c r="L383" s="68"/>
    </row>
    <row r="384" spans="8:12" ht="12.75">
      <c r="H384" s="68"/>
      <c r="I384" s="68"/>
      <c r="J384" s="68"/>
      <c r="K384" s="68"/>
      <c r="L384" s="68"/>
    </row>
    <row r="385" spans="8:12" ht="12.75">
      <c r="H385" s="68"/>
      <c r="I385" s="68"/>
      <c r="J385" s="68"/>
      <c r="K385" s="68"/>
      <c r="L385" s="68"/>
    </row>
    <row r="386" spans="8:12" ht="12.75">
      <c r="H386" s="68"/>
      <c r="I386" s="68"/>
      <c r="J386" s="68"/>
      <c r="K386" s="68"/>
      <c r="L386" s="68"/>
    </row>
    <row r="387" spans="8:12" ht="12.75">
      <c r="H387" s="68"/>
      <c r="I387" s="68"/>
      <c r="J387" s="68"/>
      <c r="K387" s="68"/>
      <c r="L387" s="68"/>
    </row>
    <row r="388" spans="8:12" ht="12.75">
      <c r="H388" s="68"/>
      <c r="I388" s="68"/>
      <c r="J388" s="68"/>
      <c r="K388" s="68"/>
      <c r="L388" s="68"/>
    </row>
    <row r="389" spans="8:12" ht="12.75">
      <c r="H389" s="68"/>
      <c r="I389" s="68"/>
      <c r="J389" s="68"/>
      <c r="K389" s="68"/>
      <c r="L389" s="68"/>
    </row>
    <row r="390" spans="8:12" ht="12.75">
      <c r="H390" s="68"/>
      <c r="I390" s="68"/>
      <c r="J390" s="68"/>
      <c r="K390" s="68"/>
      <c r="L390" s="68"/>
    </row>
    <row r="391" spans="8:12" ht="12.75">
      <c r="H391" s="68"/>
      <c r="I391" s="68"/>
      <c r="J391" s="68"/>
      <c r="K391" s="68"/>
      <c r="L391" s="68"/>
    </row>
    <row r="392" spans="8:12" ht="12.75">
      <c r="H392" s="68"/>
      <c r="I392" s="68"/>
      <c r="J392" s="68"/>
      <c r="K392" s="68"/>
      <c r="L392" s="68"/>
    </row>
    <row r="393" spans="8:12" ht="12.75">
      <c r="H393" s="68"/>
      <c r="I393" s="68"/>
      <c r="J393" s="68"/>
      <c r="K393" s="68"/>
      <c r="L393" s="68"/>
    </row>
    <row r="394" spans="8:12" ht="12.75">
      <c r="H394" s="68"/>
      <c r="I394" s="68"/>
      <c r="J394" s="68"/>
      <c r="K394" s="68"/>
      <c r="L394" s="68"/>
    </row>
    <row r="395" spans="8:12" ht="12.75">
      <c r="H395" s="68"/>
      <c r="I395" s="68"/>
      <c r="J395" s="68"/>
      <c r="K395" s="68"/>
      <c r="L395" s="68"/>
    </row>
    <row r="396" spans="8:12" ht="12.75">
      <c r="H396" s="68"/>
      <c r="I396" s="68"/>
      <c r="J396" s="68"/>
      <c r="K396" s="68"/>
      <c r="L396" s="68"/>
    </row>
    <row r="397" spans="8:12" ht="12.75">
      <c r="H397" s="68"/>
      <c r="I397" s="68"/>
      <c r="J397" s="68"/>
      <c r="K397" s="68"/>
      <c r="L397" s="68"/>
    </row>
    <row r="398" spans="8:12" ht="12.75">
      <c r="H398" s="68"/>
      <c r="I398" s="68"/>
      <c r="J398" s="68"/>
      <c r="K398" s="68"/>
      <c r="L398" s="68"/>
    </row>
    <row r="399" spans="8:12" ht="12.75">
      <c r="H399" s="68"/>
      <c r="I399" s="68"/>
      <c r="J399" s="68"/>
      <c r="K399" s="68"/>
      <c r="L399" s="68"/>
    </row>
    <row r="400" spans="8:12" ht="12.75">
      <c r="H400" s="68"/>
      <c r="I400" s="68"/>
      <c r="J400" s="68"/>
      <c r="K400" s="68"/>
      <c r="L400" s="68"/>
    </row>
    <row r="401" spans="8:12" ht="12.75">
      <c r="H401" s="68"/>
      <c r="I401" s="68"/>
      <c r="J401" s="68"/>
      <c r="K401" s="68"/>
      <c r="L401" s="68"/>
    </row>
    <row r="402" spans="8:12" ht="12.75">
      <c r="H402" s="68"/>
      <c r="I402" s="68"/>
      <c r="J402" s="68"/>
      <c r="K402" s="68"/>
      <c r="L402" s="68"/>
    </row>
    <row r="403" spans="8:12" ht="12.75">
      <c r="H403" s="68"/>
      <c r="I403" s="68"/>
      <c r="J403" s="68"/>
      <c r="K403" s="68"/>
      <c r="L403" s="68"/>
    </row>
    <row r="404" spans="8:12" ht="12.75">
      <c r="H404" s="68"/>
      <c r="I404" s="68"/>
      <c r="J404" s="68"/>
      <c r="K404" s="68"/>
      <c r="L404" s="68"/>
    </row>
    <row r="405" spans="8:12" ht="12.75">
      <c r="H405" s="68"/>
      <c r="I405" s="68"/>
      <c r="J405" s="68"/>
      <c r="K405" s="68"/>
      <c r="L405" s="68"/>
    </row>
    <row r="406" spans="8:12" ht="12.75">
      <c r="H406" s="68"/>
      <c r="I406" s="68"/>
      <c r="J406" s="68"/>
      <c r="K406" s="68"/>
      <c r="L406" s="68"/>
    </row>
    <row r="407" spans="8:12" ht="12.75">
      <c r="H407" s="68"/>
      <c r="I407" s="68"/>
      <c r="J407" s="68"/>
      <c r="K407" s="68"/>
      <c r="L407" s="68"/>
    </row>
    <row r="408" spans="8:12" ht="12.75">
      <c r="H408" s="68"/>
      <c r="I408" s="68"/>
      <c r="J408" s="68"/>
      <c r="K408" s="68"/>
      <c r="L408" s="68"/>
    </row>
    <row r="409" spans="8:12" ht="12.75">
      <c r="H409" s="68"/>
      <c r="I409" s="68"/>
      <c r="J409" s="68"/>
      <c r="K409" s="68"/>
      <c r="L409" s="68"/>
    </row>
    <row r="410" spans="8:12" ht="12.75">
      <c r="H410" s="68"/>
      <c r="I410" s="68"/>
      <c r="J410" s="68"/>
      <c r="K410" s="68"/>
      <c r="L410" s="68"/>
    </row>
    <row r="411" spans="8:12" ht="12.75">
      <c r="H411" s="68"/>
      <c r="I411" s="68"/>
      <c r="J411" s="68"/>
      <c r="K411" s="68"/>
      <c r="L411" s="68"/>
    </row>
    <row r="412" spans="8:12" ht="12.75">
      <c r="H412" s="68"/>
      <c r="I412" s="68"/>
      <c r="J412" s="68"/>
      <c r="K412" s="68"/>
      <c r="L412" s="68"/>
    </row>
    <row r="413" spans="8:12" ht="12.75">
      <c r="H413" s="68"/>
      <c r="I413" s="68"/>
      <c r="J413" s="68"/>
      <c r="K413" s="68"/>
      <c r="L413" s="68"/>
    </row>
    <row r="414" spans="8:12" ht="12.75">
      <c r="H414" s="68"/>
      <c r="I414" s="68"/>
      <c r="J414" s="68"/>
      <c r="K414" s="68"/>
      <c r="L414" s="68"/>
    </row>
    <row r="415" spans="8:12" ht="12.75">
      <c r="H415" s="68"/>
      <c r="I415" s="68"/>
      <c r="J415" s="68"/>
      <c r="K415" s="68"/>
      <c r="L415" s="68"/>
    </row>
    <row r="416" spans="8:12" ht="12.75">
      <c r="H416" s="68"/>
      <c r="I416" s="68"/>
      <c r="J416" s="68"/>
      <c r="K416" s="68"/>
      <c r="L416" s="68"/>
    </row>
    <row r="417" spans="8:12" ht="12.75">
      <c r="H417" s="68"/>
      <c r="I417" s="68"/>
      <c r="J417" s="68"/>
      <c r="K417" s="68"/>
      <c r="L417" s="68"/>
    </row>
    <row r="418" spans="8:12" ht="12.75">
      <c r="H418" s="68"/>
      <c r="I418" s="68"/>
      <c r="J418" s="68"/>
      <c r="K418" s="68"/>
      <c r="L418" s="68"/>
    </row>
    <row r="419" spans="8:12" ht="12.75">
      <c r="H419" s="68"/>
      <c r="I419" s="68"/>
      <c r="J419" s="68"/>
      <c r="K419" s="68"/>
      <c r="L419" s="68"/>
    </row>
    <row r="420" spans="8:12" ht="12.75">
      <c r="H420" s="68"/>
      <c r="I420" s="68"/>
      <c r="J420" s="68"/>
      <c r="K420" s="68"/>
      <c r="L420" s="68"/>
    </row>
    <row r="421" spans="8:12" ht="12.75">
      <c r="H421" s="68"/>
      <c r="I421" s="68"/>
      <c r="J421" s="68"/>
      <c r="K421" s="68"/>
      <c r="L421" s="68"/>
    </row>
    <row r="422" spans="8:12" ht="12.75">
      <c r="H422" s="68"/>
      <c r="I422" s="68"/>
      <c r="J422" s="68"/>
      <c r="K422" s="68"/>
      <c r="L422" s="68"/>
    </row>
    <row r="423" spans="8:12" ht="12.75">
      <c r="H423" s="68"/>
      <c r="I423" s="68"/>
      <c r="J423" s="68"/>
      <c r="K423" s="68"/>
      <c r="L423" s="68"/>
    </row>
    <row r="424" spans="8:12" ht="12.75">
      <c r="H424" s="68"/>
      <c r="I424" s="68"/>
      <c r="J424" s="68"/>
      <c r="K424" s="68"/>
      <c r="L424" s="68"/>
    </row>
    <row r="425" spans="8:12" ht="12.75">
      <c r="H425" s="68"/>
      <c r="I425" s="68"/>
      <c r="J425" s="68"/>
      <c r="K425" s="68"/>
      <c r="L425" s="68"/>
    </row>
    <row r="426" spans="8:12" ht="12.75">
      <c r="H426" s="68"/>
      <c r="I426" s="68"/>
      <c r="J426" s="68"/>
      <c r="K426" s="68"/>
      <c r="L426" s="68"/>
    </row>
    <row r="427" spans="8:12" ht="12.75">
      <c r="H427" s="68"/>
      <c r="I427" s="68"/>
      <c r="J427" s="68"/>
      <c r="K427" s="68"/>
      <c r="L427" s="68"/>
    </row>
    <row r="428" spans="8:12" ht="12.75">
      <c r="H428" s="68"/>
      <c r="I428" s="68"/>
      <c r="J428" s="68"/>
      <c r="K428" s="68"/>
      <c r="L428" s="68"/>
    </row>
    <row r="429" spans="8:12" ht="12.75">
      <c r="H429" s="68"/>
      <c r="I429" s="68"/>
      <c r="J429" s="68"/>
      <c r="K429" s="68"/>
      <c r="L429" s="68"/>
    </row>
    <row r="430" spans="8:12" ht="12.75">
      <c r="H430" s="68"/>
      <c r="I430" s="68"/>
      <c r="J430" s="68"/>
      <c r="K430" s="68"/>
      <c r="L430" s="68"/>
    </row>
    <row r="431" spans="8:12" ht="12.75">
      <c r="H431" s="68"/>
      <c r="I431" s="68"/>
      <c r="J431" s="68"/>
      <c r="K431" s="68"/>
      <c r="L431" s="68"/>
    </row>
    <row r="432" spans="8:12" ht="12.75">
      <c r="H432" s="68"/>
      <c r="I432" s="68"/>
      <c r="J432" s="68"/>
      <c r="K432" s="68"/>
      <c r="L432" s="68"/>
    </row>
    <row r="433" spans="8:12" ht="12.75">
      <c r="H433" s="68"/>
      <c r="I433" s="68"/>
      <c r="J433" s="68"/>
      <c r="K433" s="68"/>
      <c r="L433" s="68"/>
    </row>
    <row r="434" spans="8:12" ht="12.75">
      <c r="H434" s="68"/>
      <c r="I434" s="68"/>
      <c r="J434" s="68"/>
      <c r="K434" s="68"/>
      <c r="L434" s="68"/>
    </row>
    <row r="435" spans="8:12" ht="12.75">
      <c r="H435" s="68"/>
      <c r="I435" s="68"/>
      <c r="J435" s="68"/>
      <c r="K435" s="68"/>
      <c r="L435" s="68"/>
    </row>
    <row r="436" spans="8:12" ht="12.75">
      <c r="H436" s="68"/>
      <c r="I436" s="68"/>
      <c r="J436" s="68"/>
      <c r="K436" s="68"/>
      <c r="L436" s="68"/>
    </row>
    <row r="437" spans="8:12" ht="12.75">
      <c r="H437" s="68"/>
      <c r="I437" s="68"/>
      <c r="J437" s="68"/>
      <c r="K437" s="68"/>
      <c r="L437" s="68"/>
    </row>
    <row r="438" spans="8:12" ht="12.75">
      <c r="H438" s="68"/>
      <c r="I438" s="68"/>
      <c r="J438" s="68"/>
      <c r="K438" s="68"/>
      <c r="L438" s="68"/>
    </row>
    <row r="439" spans="8:12" ht="12.75">
      <c r="H439" s="68"/>
      <c r="I439" s="68"/>
      <c r="J439" s="68"/>
      <c r="K439" s="68"/>
      <c r="L439" s="68"/>
    </row>
    <row r="440" spans="8:12" ht="12.75">
      <c r="H440" s="68"/>
      <c r="I440" s="68"/>
      <c r="J440" s="68"/>
      <c r="K440" s="68"/>
      <c r="L440" s="68"/>
    </row>
    <row r="441" spans="8:12" ht="12.75">
      <c r="H441" s="68"/>
      <c r="I441" s="68"/>
      <c r="J441" s="68"/>
      <c r="K441" s="68"/>
      <c r="L441" s="68"/>
    </row>
    <row r="442" spans="8:12" ht="12.75">
      <c r="H442" s="68"/>
      <c r="I442" s="68"/>
      <c r="J442" s="68"/>
      <c r="K442" s="68"/>
      <c r="L442" s="68"/>
    </row>
    <row r="443" spans="8:12" ht="12.75">
      <c r="H443" s="68"/>
      <c r="I443" s="68"/>
      <c r="J443" s="68"/>
      <c r="K443" s="68"/>
      <c r="L443" s="68"/>
    </row>
    <row r="444" spans="8:12" ht="12.75">
      <c r="H444" s="68"/>
      <c r="I444" s="68"/>
      <c r="J444" s="68"/>
      <c r="K444" s="68"/>
      <c r="L444" s="68"/>
    </row>
    <row r="445" spans="8:12" ht="12.75">
      <c r="H445" s="68"/>
      <c r="I445" s="68"/>
      <c r="J445" s="68"/>
      <c r="K445" s="68"/>
      <c r="L445" s="68"/>
    </row>
    <row r="446" spans="8:12" ht="12.75">
      <c r="H446" s="68"/>
      <c r="I446" s="68"/>
      <c r="J446" s="68"/>
      <c r="K446" s="68"/>
      <c r="L446" s="68"/>
    </row>
    <row r="447" spans="8:12" ht="12.75">
      <c r="H447" s="68"/>
      <c r="I447" s="68"/>
      <c r="J447" s="68"/>
      <c r="K447" s="68"/>
      <c r="L447" s="68"/>
    </row>
    <row r="448" spans="8:12" ht="12.75">
      <c r="H448" s="68"/>
      <c r="I448" s="68"/>
      <c r="J448" s="68"/>
      <c r="K448" s="68"/>
      <c r="L448" s="68"/>
    </row>
    <row r="449" spans="8:12" ht="12.75">
      <c r="H449" s="68"/>
      <c r="I449" s="68"/>
      <c r="J449" s="68"/>
      <c r="K449" s="68"/>
      <c r="L449" s="68"/>
    </row>
    <row r="450" spans="8:12" ht="12.75">
      <c r="H450" s="68"/>
      <c r="I450" s="68"/>
      <c r="J450" s="68"/>
      <c r="K450" s="68"/>
      <c r="L450" s="68"/>
    </row>
    <row r="451" spans="8:12" ht="12.75">
      <c r="H451" s="68"/>
      <c r="I451" s="68"/>
      <c r="J451" s="68"/>
      <c r="K451" s="68"/>
      <c r="L451" s="68"/>
    </row>
    <row r="452" spans="8:12" ht="12.75">
      <c r="H452" s="68"/>
      <c r="I452" s="68"/>
      <c r="J452" s="68"/>
      <c r="K452" s="68"/>
      <c r="L452" s="68"/>
    </row>
    <row r="453" spans="8:12" ht="12.75">
      <c r="H453" s="68"/>
      <c r="I453" s="68"/>
      <c r="J453" s="68"/>
      <c r="K453" s="68"/>
      <c r="L453" s="68"/>
    </row>
    <row r="454" spans="8:12" ht="12.75">
      <c r="H454" s="68"/>
      <c r="I454" s="68"/>
      <c r="J454" s="68"/>
      <c r="K454" s="68"/>
      <c r="L454" s="68"/>
    </row>
    <row r="455" spans="8:12" ht="12.75">
      <c r="H455" s="68"/>
      <c r="I455" s="68"/>
      <c r="J455" s="68"/>
      <c r="K455" s="68"/>
      <c r="L455" s="68"/>
    </row>
    <row r="456" spans="8:12" ht="12.75">
      <c r="H456" s="68"/>
      <c r="I456" s="68"/>
      <c r="J456" s="68"/>
      <c r="K456" s="68"/>
      <c r="L456" s="68"/>
    </row>
    <row r="457" spans="8:12" ht="12.75">
      <c r="H457" s="68"/>
      <c r="I457" s="68"/>
      <c r="J457" s="68"/>
      <c r="K457" s="68"/>
      <c r="L457" s="68"/>
    </row>
    <row r="458" spans="8:12" ht="12.75">
      <c r="H458" s="68"/>
      <c r="I458" s="68"/>
      <c r="J458" s="68"/>
      <c r="K458" s="68"/>
      <c r="L458" s="68"/>
    </row>
  </sheetData>
  <sheetProtection/>
  <mergeCells count="15">
    <mergeCell ref="A136:B136"/>
    <mergeCell ref="A146:B146"/>
    <mergeCell ref="A86:B86"/>
    <mergeCell ref="A65:B65"/>
    <mergeCell ref="A85:B85"/>
    <mergeCell ref="C3:C4"/>
    <mergeCell ref="J3:J4"/>
    <mergeCell ref="K3:K4"/>
    <mergeCell ref="L3:L4"/>
    <mergeCell ref="A1:F1"/>
    <mergeCell ref="A2:F2"/>
    <mergeCell ref="E3:E4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2022-11-14T10:58:17Z</dcterms:modified>
  <cp:category/>
  <cp:version/>
  <cp:contentType/>
  <cp:contentStatus/>
</cp:coreProperties>
</file>