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<sst xmlns="http://schemas.openxmlformats.org/spreadsheetml/2006/main" count="358" uniqueCount="134">
  <si>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</si>
  <si>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</si>
  <si>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</si>
  <si>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</si>
  <si>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</si>
  <si>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</si>
  <si>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</si>
  <si>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</si>
  <si>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</si>
  <si>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</si>
  <si>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</si>
  <si>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</si>
  <si>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</si>
  <si>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</si>
  <si>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</si>
  <si>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</si>
  <si>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</si>
  <si>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</si>
  <si>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</si>
  <si>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</si>
  <si>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</si>
  <si>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</si>
  <si>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</si>
  <si>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</si>
  <si>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</si>
  <si>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</si>
  <si>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</si>
  <si>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</si>
  <si>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</si>
  <si>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</si>
  <si>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</si>
  <si>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</si>
  <si>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</si>
  <si>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</si>
  <si>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</si>
  <si>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</si>
  <si>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</si>
  <si>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</si>
  <si>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</si>
  <si>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</si>
  <si>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</si>
  <si>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</si>
  <si>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</si>
  <si>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</si>
  <si>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</si>
  <si>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</si>
  <si>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</si>
  <si>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</si>
  <si>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</si>
  <si>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</si>
  <si>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</si>
  <si>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</si>
  <si>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</si>
  <si>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</si>
  <si>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</si>
  <si>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</si>
  <si>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</si>
  <si>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</si>
  <si>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</si>
  <si>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</si>
  <si>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</si>
  <si>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</si>
  <si>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</si>
  <si>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</si>
  <si>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</si>
  <si>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</si>
  <si>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</si>
  <si>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</si>
  <si>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</si>
  <si>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</si>
  <si>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</si>
  <si>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</si>
  <si>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</si>
  <si>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</si>
  <si>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</si>
  <si>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</si>
  <si>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</si>
  <si>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</si>
  <si>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</si>
  <si>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</si>
  <si>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</si>
  <si>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</si>
  <si>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</si>
  <si>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</si>
  <si>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</si>
  <si>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</si>
  <si>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</si>
  <si>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</si>
  <si>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</si>
  <si>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</si>
  <si>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</si>
  <si>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</si>
  <si>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</si>
  <si>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</si>
  <si>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</si>
  <si>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</si>
  <si>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</si>
  <si>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</si>
  <si>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</si>
  <si>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</si>
  <si>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</si>
  <si>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</si>
  <si>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</si>
  <si>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</si>
  <si>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</si>
  <si>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</si>
  <si>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</si>
  <si>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</si>
  <si>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</si>
  <si>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</si>
  <si>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</si>
  <si>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>2 18 6001005 0000 151</t>
  </si>
  <si>
    <t>366 111 09 045 13 0000 120</t>
  </si>
  <si>
    <t>план на 2018 г</t>
  </si>
  <si>
    <t>уточненный план на 2018 г</t>
  </si>
  <si>
    <t>Прочие поступления от использования имущества</t>
  </si>
  <si>
    <t>план на 2018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</si>
  <si>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2018 год</t>
    </r>
  </si>
  <si>
    <t>000 109 00 000 00 0000 110</t>
  </si>
  <si>
    <t xml:space="preserve">Прочие налоговые доходы </t>
  </si>
  <si>
    <r>
      <t xml:space="preserve"> </t>
    </r>
    <r>
      <rPr>
        <sz val="12"/>
        <rFont val="Arial Cyr"/>
        <family val="2"/>
      </rPr>
      <t>план на 2018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</si>
  <si>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2018 год</t>
    </r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</si>
  <si>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</si>
  <si>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</si>
  <si>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</si>
  <si>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</si>
  <si>
    <t>182 105 04 020 02 0000 110</t>
  </si>
  <si>
    <t>Налог, взимаемый в связи с применением патентной системы н/о</t>
  </si>
  <si>
    <t>182 105 04 000 02 0000 110</t>
  </si>
  <si>
    <t>001 117 01 050 13 0000 180</t>
  </si>
  <si>
    <t>об исполнении бюджетов поселений на 1 декабря 2018 г.</t>
  </si>
  <si>
    <t>на 1 декабря</t>
  </si>
  <si>
    <t>на 1 декабря 2018 года</t>
  </si>
  <si>
    <t>исполнено на 1 декабря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</si>
</sst>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8"/>
      <sheetName val="консолидированный 01.03.2018"/>
      <sheetName val="консолидированный 01.04.2018"/>
      <sheetName val="консолидированный 01.05.2018"/>
      <sheetName val="консолидированный 01.06.2018"/>
      <sheetName val="консолидированный 01.07.2018"/>
      <sheetName val="консолидированный 01.08.2018"/>
      <sheetName val="консолидированный 01.09.2018"/>
      <sheetName val="консолидированный 01.10.2018"/>
      <sheetName val="консолидированный 01.11.2018"/>
      <sheetName val="консолидированный 01.12.2018"/>
      <sheetName val="районный 01.02.2018"/>
      <sheetName val="районный 01.03.2018"/>
      <sheetName val="районный 01.04.2018"/>
      <sheetName val="районный 01.05.2018"/>
      <sheetName val="районный 01.06.2018"/>
      <sheetName val="районный 01.07.2018"/>
      <sheetName val="районный 01.08.2018"/>
      <sheetName val="районный 01.09.2018"/>
      <sheetName val="районный 01.10.2018 "/>
      <sheetName val="районный 01.11.2018 "/>
      <sheetName val="районный 01.12.2018 "/>
      <sheetName val="поселения 01.02.2018"/>
      <sheetName val="поселения 01.03.2018"/>
      <sheetName val="поселения 01.04.2018"/>
      <sheetName val="поселения 01.05.2018"/>
      <sheetName val="поселения 01.06.2018"/>
      <sheetName val="поселения 01.07.2018"/>
      <sheetName val="поселения 01.08.2018"/>
      <sheetName val="поселения 01.09.2018 "/>
      <sheetName val="поселения 01.10.2018"/>
      <sheetName val="поселения 01.11.2018 "/>
      <sheetName val="поселения 01.12.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tabSelected="1" zoomScaleSheetLayoutView="100" zoomScalePageLayoutView="0" workbookViewId="0" topLeftCell="A33">
      <selection activeCell="F38" sqref="F38"/>
    </sheetView>
  </sheetViews>
  <sheetFormatPr defaultColWidth="9.00390625" defaultRowHeight="12.75" outlineLevelRow="1" outlineLevelCol="1"/>
  <cols>
    <col min="1" max="1" width="28.125" style="45" customWidth="1"/>
    <col min="2" max="2" width="31.75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7" t="s">
        <v>0</v>
      </c>
      <c r="B1" s="107"/>
      <c r="C1" s="107"/>
      <c r="D1" s="107"/>
      <c r="E1" s="107"/>
      <c r="F1" s="107"/>
      <c r="G1" s="107"/>
    </row>
    <row r="2" spans="1:7" ht="15.75">
      <c r="A2" s="107" t="s">
        <v>1</v>
      </c>
      <c r="B2" s="107"/>
      <c r="C2" s="107"/>
      <c r="D2" s="107"/>
      <c r="E2" s="107"/>
      <c r="F2" s="107"/>
      <c r="G2" s="107"/>
    </row>
    <row r="3" spans="1:7" ht="15.75">
      <c r="A3" s="107" t="s">
        <v>132</v>
      </c>
      <c r="B3" s="107"/>
      <c r="C3" s="107"/>
      <c r="D3" s="107"/>
      <c r="E3" s="107"/>
      <c r="F3" s="107"/>
      <c r="G3" s="107"/>
    </row>
    <row r="4" spans="1:7" ht="87" customHeight="1">
      <c r="A4" s="35" t="s">
        <v>2</v>
      </c>
      <c r="B4" s="36" t="s">
        <v>3</v>
      </c>
      <c r="C4" s="37" t="s">
        <v>120</v>
      </c>
      <c r="D4" s="38" t="s">
        <v>121</v>
      </c>
      <c r="E4" s="38" t="s">
        <v>133</v>
      </c>
      <c r="F4" s="38" t="s">
        <v>61</v>
      </c>
      <c r="G4" s="38" t="s">
        <v>68</v>
      </c>
    </row>
    <row r="5" spans="1:7" ht="15.75" outlineLevel="1">
      <c r="A5" s="39" t="s">
        <v>4</v>
      </c>
      <c r="B5" s="44" t="s">
        <v>5</v>
      </c>
      <c r="C5" s="78">
        <v>132999</v>
      </c>
      <c r="D5" s="78">
        <v>138374</v>
      </c>
      <c r="E5" s="78">
        <v>124118.9</v>
      </c>
      <c r="F5" s="89">
        <f>E5/C5</f>
        <v>0.9332318288107428</v>
      </c>
      <c r="G5" s="89">
        <f>E5/D5</f>
        <v>0.896981369332389</v>
      </c>
    </row>
    <row r="6" spans="1:7" ht="15.75" outlineLevel="1">
      <c r="A6" s="39" t="s">
        <v>78</v>
      </c>
      <c r="B6" s="44" t="s">
        <v>79</v>
      </c>
      <c r="C6" s="78">
        <v>8813.7</v>
      </c>
      <c r="D6" s="78">
        <v>9127.8</v>
      </c>
      <c r="E6" s="78">
        <v>9143</v>
      </c>
      <c r="F6" s="89">
        <f>E6/C6</f>
        <v>1.0373622882557836</v>
      </c>
      <c r="G6" s="89">
        <f>E6/D6</f>
        <v>1.0016652424461536</v>
      </c>
    </row>
    <row r="7" spans="1:7" ht="15.75" outlineLevel="1">
      <c r="A7" s="39" t="s">
        <v>6</v>
      </c>
      <c r="B7" s="44" t="s">
        <v>7</v>
      </c>
      <c r="C7" s="78">
        <v>5737.4</v>
      </c>
      <c r="D7" s="78">
        <v>5737.4</v>
      </c>
      <c r="E7" s="78">
        <v>4489</v>
      </c>
      <c r="F7" s="89">
        <f>E7/C7</f>
        <v>0.78241015093945</v>
      </c>
      <c r="G7" s="89">
        <f>E7/D7</f>
        <v>0.78241015093945</v>
      </c>
    </row>
    <row r="8" spans="1:7" ht="15.75" outlineLevel="1">
      <c r="A8" s="39" t="s">
        <v>8</v>
      </c>
      <c r="B8" s="44" t="s">
        <v>9</v>
      </c>
      <c r="C8" s="78">
        <v>51.4</v>
      </c>
      <c r="D8" s="78">
        <v>51.4</v>
      </c>
      <c r="E8" s="78">
        <v>23.8</v>
      </c>
      <c r="F8" s="89">
        <f>E8/C8</f>
        <v>0.46303501945525294</v>
      </c>
      <c r="G8" s="89">
        <f>E8/D8</f>
        <v>0.46303501945525294</v>
      </c>
    </row>
    <row r="9" spans="1:7" ht="47.25" outlineLevel="1">
      <c r="A9" s="39" t="s">
        <v>126</v>
      </c>
      <c r="B9" s="44" t="s">
        <v>127</v>
      </c>
      <c r="C9" s="78"/>
      <c r="D9" s="78"/>
      <c r="E9" s="78">
        <v>35.1</v>
      </c>
      <c r="F9" s="89"/>
      <c r="G9" s="89"/>
    </row>
    <row r="10" spans="1:7" ht="15.75" outlineLevel="1">
      <c r="A10" s="39" t="s">
        <v>10</v>
      </c>
      <c r="B10" s="44" t="s">
        <v>67</v>
      </c>
      <c r="C10" s="78">
        <v>2266</v>
      </c>
      <c r="D10" s="78">
        <v>2376</v>
      </c>
      <c r="E10" s="78">
        <v>2960.1</v>
      </c>
      <c r="F10" s="89">
        <f>E10/C10</f>
        <v>1.3063106796116504</v>
      </c>
      <c r="G10" s="89">
        <f>E10/D10</f>
        <v>1.2458333333333333</v>
      </c>
    </row>
    <row r="11" spans="1:7" ht="15.75" outlineLevel="1">
      <c r="A11" s="39" t="s">
        <v>96</v>
      </c>
      <c r="B11" s="44" t="s">
        <v>94</v>
      </c>
      <c r="C11" s="78">
        <v>2336.1</v>
      </c>
      <c r="D11" s="78">
        <v>2336.1</v>
      </c>
      <c r="E11" s="78">
        <v>3306</v>
      </c>
      <c r="F11" s="89">
        <f>E11/C11</f>
        <v>1.4151791447283935</v>
      </c>
      <c r="G11" s="89">
        <f>E11/D11</f>
        <v>1.4151791447283935</v>
      </c>
    </row>
    <row r="12" spans="1:7" ht="15.75" outlineLevel="1">
      <c r="A12" s="39" t="s">
        <v>96</v>
      </c>
      <c r="B12" s="44" t="s">
        <v>95</v>
      </c>
      <c r="C12" s="78">
        <v>9476</v>
      </c>
      <c r="D12" s="78">
        <v>9536</v>
      </c>
      <c r="E12" s="78">
        <v>8727.7</v>
      </c>
      <c r="F12" s="89">
        <f>E12/C12</f>
        <v>0.9210320810468553</v>
      </c>
      <c r="G12" s="89">
        <f>E12/D12</f>
        <v>0.9152369966442954</v>
      </c>
    </row>
    <row r="13" spans="1:7" ht="15.75" outlineLevel="1">
      <c r="A13" s="39" t="s">
        <v>12</v>
      </c>
      <c r="B13" s="44" t="s">
        <v>13</v>
      </c>
      <c r="C13" s="78">
        <v>2036.8</v>
      </c>
      <c r="D13" s="78">
        <v>2631.8</v>
      </c>
      <c r="E13" s="78">
        <v>2400.2</v>
      </c>
      <c r="F13" s="89">
        <f>E13/C13</f>
        <v>1.1784171249018067</v>
      </c>
      <c r="G13" s="89">
        <f>E13/D13</f>
        <v>0.9119993920510676</v>
      </c>
    </row>
    <row r="14" spans="1:249" s="46" customFormat="1" ht="15.75" outlineLevel="1">
      <c r="A14" s="39" t="s">
        <v>118</v>
      </c>
      <c r="B14" s="44" t="s">
        <v>119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4" t="s">
        <v>15</v>
      </c>
      <c r="B15" s="104"/>
      <c r="C15" s="49">
        <f>SUM(C5:C14)</f>
        <v>163716.4</v>
      </c>
      <c r="D15" s="49">
        <f>SUM(D5:D14)</f>
        <v>170170.49999999997</v>
      </c>
      <c r="E15" s="49">
        <f>SUM(E5:E14)</f>
        <v>155203.80000000002</v>
      </c>
      <c r="F15" s="42">
        <f>E15/C15</f>
        <v>0.9480039873830601</v>
      </c>
      <c r="G15" s="42">
        <f>E15/D15</f>
        <v>0.9120487981171828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73</v>
      </c>
      <c r="B16" s="40" t="s">
        <v>16</v>
      </c>
      <c r="C16" s="78">
        <v>4951.2</v>
      </c>
      <c r="D16" s="78">
        <v>7566.2</v>
      </c>
      <c r="E16" s="41">
        <v>9387.4</v>
      </c>
      <c r="F16" s="89">
        <f>E16/C16</f>
        <v>1.8959848117628049</v>
      </c>
      <c r="G16" s="89">
        <f>E16/D16</f>
        <v>1.2407020697311728</v>
      </c>
    </row>
    <row r="17" spans="1:7" ht="15.75" outlineLevel="1">
      <c r="A17" s="39" t="s">
        <v>82</v>
      </c>
      <c r="B17" s="40" t="s">
        <v>16</v>
      </c>
      <c r="C17" s="78">
        <v>521.5</v>
      </c>
      <c r="D17" s="78">
        <v>521.5</v>
      </c>
      <c r="E17" s="41">
        <v>444.2</v>
      </c>
      <c r="F17" s="89">
        <f>E17/C17</f>
        <v>0.8517737296260786</v>
      </c>
      <c r="G17" s="89">
        <f>E17/D17</f>
        <v>0.8517737296260786</v>
      </c>
    </row>
    <row r="18" spans="1:7" ht="31.5" outlineLevel="1">
      <c r="A18" s="39" t="s">
        <v>65</v>
      </c>
      <c r="B18" s="44" t="s">
        <v>17</v>
      </c>
      <c r="C18" s="78">
        <v>2039</v>
      </c>
      <c r="D18" s="78">
        <v>2039</v>
      </c>
      <c r="E18" s="41">
        <v>1337.1</v>
      </c>
      <c r="F18" s="89">
        <f>E18/C18</f>
        <v>0.6557626287395781</v>
      </c>
      <c r="G18" s="89">
        <f>E18/D18</f>
        <v>0.6557626287395781</v>
      </c>
    </row>
    <row r="19" spans="1:7" ht="31.5" outlineLevel="1">
      <c r="A19" s="39" t="s">
        <v>70</v>
      </c>
      <c r="B19" s="44" t="s">
        <v>71</v>
      </c>
      <c r="C19" s="78">
        <v>4.1</v>
      </c>
      <c r="D19" s="78">
        <v>4.1</v>
      </c>
      <c r="E19" s="41">
        <v>6.8</v>
      </c>
      <c r="F19" s="89">
        <f>E19/C19</f>
        <v>1.6585365853658538</v>
      </c>
      <c r="G19" s="89">
        <f>E19/D19</f>
        <v>1.6585365853658538</v>
      </c>
    </row>
    <row r="20" spans="1:7" ht="31.5" outlineLevel="1">
      <c r="A20" s="39" t="s">
        <v>64</v>
      </c>
      <c r="B20" s="44" t="s">
        <v>18</v>
      </c>
      <c r="C20" s="78">
        <v>364</v>
      </c>
      <c r="D20" s="78">
        <v>364</v>
      </c>
      <c r="E20" s="41">
        <v>121.6</v>
      </c>
      <c r="F20" s="89">
        <f>E20/C20</f>
        <v>0.33406593406593404</v>
      </c>
      <c r="G20" s="89">
        <f>E20/D20</f>
        <v>0.33406593406593404</v>
      </c>
    </row>
    <row r="21" spans="1:7" ht="15.75" outlineLevel="1">
      <c r="A21" s="39" t="s">
        <v>19</v>
      </c>
      <c r="B21" s="44" t="s">
        <v>20</v>
      </c>
      <c r="C21" s="78">
        <v>534</v>
      </c>
      <c r="D21" s="78">
        <v>534</v>
      </c>
      <c r="E21" s="41">
        <v>269.9</v>
      </c>
      <c r="F21" s="89">
        <f>E21/C21</f>
        <v>0.5054307116104868</v>
      </c>
      <c r="G21" s="89">
        <f>E21/D21</f>
        <v>0.5054307116104868</v>
      </c>
    </row>
    <row r="22" spans="1:7" ht="15.75" outlineLevel="1">
      <c r="A22" s="39" t="s">
        <v>97</v>
      </c>
      <c r="B22" s="44" t="s">
        <v>99</v>
      </c>
      <c r="C22" s="78">
        <v>60</v>
      </c>
      <c r="D22" s="78">
        <v>60</v>
      </c>
      <c r="E22" s="41">
        <v>36.5</v>
      </c>
      <c r="F22" s="89">
        <f>E22/C22</f>
        <v>0.6083333333333333</v>
      </c>
      <c r="G22" s="89">
        <f>E22/D22</f>
        <v>0.6083333333333333</v>
      </c>
    </row>
    <row r="23" spans="1:7" ht="30.75" customHeight="1" outlineLevel="1">
      <c r="A23" s="39" t="s">
        <v>93</v>
      </c>
      <c r="B23" s="44" t="s">
        <v>88</v>
      </c>
      <c r="C23" s="78"/>
      <c r="D23" s="78">
        <v>3398</v>
      </c>
      <c r="E23" s="78">
        <v>3702.9</v>
      </c>
      <c r="F23" s="89"/>
      <c r="G23" s="89">
        <f>E23/D23</f>
        <v>1.0897292525014715</v>
      </c>
    </row>
    <row r="24" spans="1:7" ht="31.5" outlineLevel="1">
      <c r="A24" s="39" t="s">
        <v>77</v>
      </c>
      <c r="B24" s="44" t="s">
        <v>72</v>
      </c>
      <c r="C24" s="78">
        <v>100</v>
      </c>
      <c r="D24" s="78">
        <v>100</v>
      </c>
      <c r="E24" s="41">
        <v>285.6</v>
      </c>
      <c r="F24" s="77" t="s">
        <v>14</v>
      </c>
      <c r="G24" s="77" t="s">
        <v>14</v>
      </c>
    </row>
    <row r="25" spans="1:7" ht="15.75" outlineLevel="1">
      <c r="A25" s="39" t="s">
        <v>76</v>
      </c>
      <c r="B25" s="44" t="s">
        <v>21</v>
      </c>
      <c r="C25" s="78">
        <v>350</v>
      </c>
      <c r="D25" s="78">
        <v>1447.5</v>
      </c>
      <c r="E25" s="41">
        <v>2489.7</v>
      </c>
      <c r="F25" s="77" t="s">
        <v>14</v>
      </c>
      <c r="G25" s="77">
        <f>E25/D25</f>
        <v>1.72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572</v>
      </c>
      <c r="F26" s="89">
        <f>E26/C26</f>
        <v>1.0657723122787404</v>
      </c>
      <c r="G26" s="89">
        <f>E26/D26</f>
        <v>1.0657723122787404</v>
      </c>
    </row>
    <row r="27" spans="1:249" s="47" customFormat="1" ht="15.75" outlineLevel="1">
      <c r="A27" s="39" t="s">
        <v>24</v>
      </c>
      <c r="B27" s="44" t="s">
        <v>25</v>
      </c>
      <c r="C27" s="78"/>
      <c r="D27" s="78"/>
      <c r="E27" s="41">
        <v>8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6" t="s">
        <v>26</v>
      </c>
      <c r="B28" s="106"/>
      <c r="C28" s="49">
        <f>SUM(C16:C27)</f>
        <v>9460.5</v>
      </c>
      <c r="D28" s="49">
        <f>SUM(D16:D27)</f>
        <v>16571</v>
      </c>
      <c r="E28" s="49">
        <f>SUM(E16:E27)</f>
        <v>18661.7</v>
      </c>
      <c r="F28" s="42">
        <f>E28/C28</f>
        <v>1.972591300671212</v>
      </c>
      <c r="G28" s="42">
        <f>E28/D28</f>
        <v>1.1261661939532919</v>
      </c>
    </row>
    <row r="29" spans="1:7" s="47" customFormat="1" ht="15.75" outlineLevel="1">
      <c r="A29" s="105" t="s">
        <v>27</v>
      </c>
      <c r="B29" s="105"/>
      <c r="C29" s="49">
        <f>C15+C28</f>
        <v>173176.9</v>
      </c>
      <c r="D29" s="49">
        <f>D15+D28</f>
        <v>186741.49999999997</v>
      </c>
      <c r="E29" s="49">
        <f>E15+E28</f>
        <v>173865.50000000003</v>
      </c>
      <c r="F29" s="42">
        <f>E29/C29</f>
        <v>1.0039762809012058</v>
      </c>
      <c r="G29" s="42">
        <f>E29/D29</f>
        <v>0.9310490705065562</v>
      </c>
    </row>
    <row r="30" spans="1:7" ht="45.75">
      <c r="A30" s="35" t="s">
        <v>2</v>
      </c>
      <c r="B30" s="36" t="s">
        <v>3</v>
      </c>
      <c r="C30" s="37" t="s">
        <v>120</v>
      </c>
      <c r="D30" s="38" t="s">
        <v>121</v>
      </c>
      <c r="E30" s="38" t="s">
        <v>133</v>
      </c>
      <c r="F30" s="38" t="s">
        <v>61</v>
      </c>
      <c r="G30" s="38" t="s">
        <v>68</v>
      </c>
    </row>
    <row r="31" spans="1:249" ht="31.5">
      <c r="A31" s="48" t="s">
        <v>28</v>
      </c>
      <c r="B31" s="1" t="s">
        <v>29</v>
      </c>
      <c r="C31" s="49">
        <f>C32+C37+C38+C39</f>
        <v>332155.3</v>
      </c>
      <c r="D31" s="49">
        <f>D32+D37+D38+D39</f>
        <v>361110.19999999995</v>
      </c>
      <c r="E31" s="49">
        <f>E32+E37+E38+E39</f>
        <v>341937.99999999994</v>
      </c>
      <c r="F31" s="43">
        <f>E31/C31</f>
        <v>1.0294521869739846</v>
      </c>
      <c r="G31" s="43">
        <f>E31/D31</f>
        <v>0.9469076198899947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78.75">
      <c r="A32" s="48" t="s">
        <v>30</v>
      </c>
      <c r="B32" s="1" t="s">
        <v>31</v>
      </c>
      <c r="C32" s="49">
        <f>C33+C34+C35+C36</f>
        <v>332155.3</v>
      </c>
      <c r="D32" s="49">
        <f>D33+D34+D35+D36</f>
        <v>362500.19999999995</v>
      </c>
      <c r="E32" s="49">
        <f>E33+E34+E35+E36</f>
        <v>343794</v>
      </c>
      <c r="F32" s="43">
        <f>E32/C32</f>
        <v>1.0350399346329864</v>
      </c>
      <c r="G32" s="43">
        <f>E32/D32</f>
        <v>0.9483967181259487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78.75">
      <c r="A33" s="48" t="s">
        <v>106</v>
      </c>
      <c r="B33" s="48" t="s">
        <v>33</v>
      </c>
      <c r="C33" s="49">
        <v>117523.3</v>
      </c>
      <c r="D33" s="49">
        <v>117523.3</v>
      </c>
      <c r="E33" s="49">
        <v>117523.3</v>
      </c>
      <c r="F33" s="43">
        <f>E33/C33</f>
        <v>1</v>
      </c>
      <c r="G33" s="43">
        <f>E33/D33</f>
        <v>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94.5">
      <c r="A34" s="48" t="s">
        <v>107</v>
      </c>
      <c r="B34" s="48" t="s">
        <v>35</v>
      </c>
      <c r="C34" s="49">
        <v>17036.6</v>
      </c>
      <c r="D34" s="49">
        <v>33112.3</v>
      </c>
      <c r="E34" s="49">
        <v>29791.7</v>
      </c>
      <c r="F34" s="43">
        <f>E34/C34</f>
        <v>1.7486881185213015</v>
      </c>
      <c r="G34" s="43">
        <f>E34/D34</f>
        <v>0.8997170235833813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78.75">
      <c r="A35" s="48" t="s">
        <v>108</v>
      </c>
      <c r="B35" s="48" t="s">
        <v>37</v>
      </c>
      <c r="C35" s="49">
        <v>197595.4</v>
      </c>
      <c r="D35" s="49">
        <v>204305</v>
      </c>
      <c r="E35" s="49">
        <v>188919.4</v>
      </c>
      <c r="F35" s="43">
        <f>E35/C35</f>
        <v>0.9560920952613269</v>
      </c>
      <c r="G35" s="43">
        <f>E35/D35</f>
        <v>0.9246929835295269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109</v>
      </c>
      <c r="B36" s="48" t="s">
        <v>63</v>
      </c>
      <c r="C36" s="49">
        <v>0</v>
      </c>
      <c r="D36" s="49">
        <v>7559.6</v>
      </c>
      <c r="E36" s="49">
        <v>7559.6</v>
      </c>
      <c r="F36" s="77"/>
      <c r="G36" s="42">
        <f>E36/D36</f>
        <v>1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47.25">
      <c r="A37" s="48" t="s">
        <v>89</v>
      </c>
      <c r="B37" s="50" t="s">
        <v>90</v>
      </c>
      <c r="C37" s="87"/>
      <c r="D37" s="87">
        <v>422.7</v>
      </c>
      <c r="E37" s="88">
        <v>379.8</v>
      </c>
      <c r="F37" s="77"/>
      <c r="G37" s="42">
        <f>E37/D37</f>
        <v>0.8985095812633074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31.5">
      <c r="A38" s="48" t="s">
        <v>91</v>
      </c>
      <c r="B38" s="50" t="s">
        <v>92</v>
      </c>
      <c r="C38" s="86"/>
      <c r="D38" s="87">
        <v>1649.7</v>
      </c>
      <c r="E38" s="88">
        <v>1226.6</v>
      </c>
      <c r="F38" s="77"/>
      <c r="G38" s="42">
        <f>E38/D38</f>
        <v>0.7435291265078499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  <row r="39" spans="1:249" ht="47.25">
      <c r="A39" s="48" t="s">
        <v>110</v>
      </c>
      <c r="B39" s="50" t="s">
        <v>66</v>
      </c>
      <c r="C39" s="49"/>
      <c r="D39" s="76">
        <v>-3462.4</v>
      </c>
      <c r="E39" s="76">
        <v>-3462.4</v>
      </c>
      <c r="F39" s="77"/>
      <c r="G39" s="42">
        <f>E39/D39</f>
        <v>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</row>
    <row r="40" spans="1:249" ht="15.75">
      <c r="A40" s="103" t="s">
        <v>38</v>
      </c>
      <c r="B40" s="103"/>
      <c r="C40" s="49">
        <f>C29+C31</f>
        <v>505332.19999999995</v>
      </c>
      <c r="D40" s="49">
        <f>D29+D31</f>
        <v>547851.7</v>
      </c>
      <c r="E40" s="49">
        <f>E29+E31</f>
        <v>515803.5</v>
      </c>
      <c r="F40" s="42">
        <f>E40/C40</f>
        <v>1.0207216163941266</v>
      </c>
      <c r="G40" s="42">
        <f>E40/D40</f>
        <v>0.9415020524714992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</row>
  </sheetData>
  <sheetProtection/>
  <mergeCells count="7">
    <mergeCell ref="A40:B40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3">
      <selection activeCell="H34" sqref="H34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7" t="s">
        <v>0</v>
      </c>
      <c r="B1" s="107"/>
      <c r="C1" s="107"/>
      <c r="D1" s="107"/>
      <c r="E1" s="107"/>
    </row>
    <row r="2" spans="1:5" ht="15.75">
      <c r="A2" s="107" t="s">
        <v>39</v>
      </c>
      <c r="B2" s="107"/>
      <c r="C2" s="107"/>
      <c r="D2" s="107"/>
      <c r="E2" s="107"/>
    </row>
    <row r="3" spans="1:5" ht="15.75">
      <c r="A3" s="116" t="s">
        <v>132</v>
      </c>
      <c r="B3" s="116"/>
      <c r="C3" s="116"/>
      <c r="D3" s="116"/>
      <c r="E3" s="116"/>
    </row>
    <row r="4" spans="1:7" s="56" customFormat="1" ht="87.75" customHeight="1">
      <c r="A4" s="53" t="s">
        <v>2</v>
      </c>
      <c r="B4" s="54" t="s">
        <v>3</v>
      </c>
      <c r="C4" s="55" t="s">
        <v>116</v>
      </c>
      <c r="D4" s="57" t="s">
        <v>117</v>
      </c>
      <c r="E4" s="55" t="s">
        <v>133</v>
      </c>
      <c r="F4" s="55" t="s">
        <v>61</v>
      </c>
      <c r="G4" s="55" t="s">
        <v>69</v>
      </c>
    </row>
    <row r="5" spans="1:7" s="56" customFormat="1" ht="15.75" outlineLevel="1">
      <c r="A5" s="39" t="s">
        <v>4</v>
      </c>
      <c r="B5" s="40" t="s">
        <v>5</v>
      </c>
      <c r="C5" s="78">
        <v>119779.1</v>
      </c>
      <c r="D5" s="78">
        <v>124652.1</v>
      </c>
      <c r="E5" s="78">
        <v>111767.3</v>
      </c>
      <c r="F5" s="77">
        <f>E5/C5</f>
        <v>0.9331118701008774</v>
      </c>
      <c r="G5" s="77">
        <f>E5/D5</f>
        <v>0.8966339115024937</v>
      </c>
    </row>
    <row r="6" spans="1:7" s="56" customFormat="1" ht="15.75" outlineLevel="1">
      <c r="A6" s="39" t="s">
        <v>6</v>
      </c>
      <c r="B6" s="40" t="s">
        <v>7</v>
      </c>
      <c r="C6" s="78">
        <v>5737.4</v>
      </c>
      <c r="D6" s="78">
        <v>5737.4</v>
      </c>
      <c r="E6" s="78">
        <v>4489</v>
      </c>
      <c r="F6" s="77">
        <f>E6/C6</f>
        <v>0.78241015093945</v>
      </c>
      <c r="G6" s="77">
        <f>E6/D6</f>
        <v>0.78241015093945</v>
      </c>
    </row>
    <row r="7" spans="1:7" s="56" customFormat="1" ht="15.75" outlineLevel="1">
      <c r="A7" s="39" t="s">
        <v>8</v>
      </c>
      <c r="B7" s="40" t="s">
        <v>9</v>
      </c>
      <c r="C7" s="41">
        <v>25.7</v>
      </c>
      <c r="D7" s="41">
        <v>25.7</v>
      </c>
      <c r="E7" s="41">
        <v>11.9</v>
      </c>
      <c r="F7" s="77">
        <f>E7/C7</f>
        <v>0.46303501945525294</v>
      </c>
      <c r="G7" s="77">
        <f>E7/D7</f>
        <v>0.46303501945525294</v>
      </c>
    </row>
    <row r="8" spans="1:7" s="56" customFormat="1" ht="15.75" outlineLevel="1">
      <c r="A8" s="39" t="s">
        <v>12</v>
      </c>
      <c r="B8" s="40" t="s">
        <v>13</v>
      </c>
      <c r="C8" s="41">
        <v>2036.8</v>
      </c>
      <c r="D8" s="41">
        <v>2631.8</v>
      </c>
      <c r="E8" s="41">
        <v>2400.2</v>
      </c>
      <c r="F8" s="77">
        <f>E8/C8</f>
        <v>1.1784171249018067</v>
      </c>
      <c r="G8" s="77">
        <f>E8/D8</f>
        <v>0.9119993920510676</v>
      </c>
    </row>
    <row r="9" spans="1:7" s="56" customFormat="1" ht="31.5" outlineLevel="1">
      <c r="A9" s="39" t="s">
        <v>128</v>
      </c>
      <c r="B9" s="44" t="s">
        <v>127</v>
      </c>
      <c r="C9" s="41"/>
      <c r="D9" s="41"/>
      <c r="E9" s="41">
        <v>35.1</v>
      </c>
      <c r="F9" s="77"/>
      <c r="G9" s="77"/>
    </row>
    <row r="10" spans="1:7" s="58" customFormat="1" ht="15.75" outlineLevel="1">
      <c r="A10" s="114" t="s">
        <v>15</v>
      </c>
      <c r="B10" s="115"/>
      <c r="C10" s="49">
        <f>SUM(C5:C9)</f>
        <v>127579</v>
      </c>
      <c r="D10" s="49">
        <f>SUM(D5:D9)</f>
        <v>133047</v>
      </c>
      <c r="E10" s="49">
        <f>SUM(E5:E9)</f>
        <v>118703.5</v>
      </c>
      <c r="F10" s="52">
        <f>E10/C10</f>
        <v>0.9304313405811301</v>
      </c>
      <c r="G10" s="52">
        <f>E10/D10</f>
        <v>0.892192232819981</v>
      </c>
    </row>
    <row r="11" spans="1:7" s="45" customFormat="1" ht="15.75" outlineLevel="1">
      <c r="A11" s="39" t="s">
        <v>73</v>
      </c>
      <c r="B11" s="40" t="s">
        <v>16</v>
      </c>
      <c r="C11" s="78">
        <v>2762.1</v>
      </c>
      <c r="D11" s="78">
        <v>4177.1</v>
      </c>
      <c r="E11" s="41">
        <v>5174.9</v>
      </c>
      <c r="F11" s="89">
        <f>E11/C11</f>
        <v>1.8735382498823359</v>
      </c>
      <c r="G11" s="89">
        <f>E11/D11</f>
        <v>1.2388738598549232</v>
      </c>
    </row>
    <row r="12" spans="1:7" s="45" customFormat="1" ht="15.75" outlineLevel="1">
      <c r="A12" s="39" t="s">
        <v>82</v>
      </c>
      <c r="B12" s="40" t="s">
        <v>16</v>
      </c>
      <c r="C12" s="41">
        <v>521.5</v>
      </c>
      <c r="D12" s="41">
        <v>521.5</v>
      </c>
      <c r="E12" s="41">
        <v>444.2</v>
      </c>
      <c r="F12" s="89">
        <f>E12/C12</f>
        <v>0.8517737296260786</v>
      </c>
      <c r="G12" s="89">
        <f>E12/D12</f>
        <v>0.8517737296260786</v>
      </c>
    </row>
    <row r="13" spans="1:7" s="45" customFormat="1" ht="15.75" outlineLevel="1">
      <c r="A13" s="39" t="s">
        <v>65</v>
      </c>
      <c r="B13" s="44" t="s">
        <v>17</v>
      </c>
      <c r="C13" s="78">
        <v>2039</v>
      </c>
      <c r="D13" s="78">
        <v>2039</v>
      </c>
      <c r="E13" s="41">
        <v>1337.1</v>
      </c>
      <c r="F13" s="89">
        <f>E13/C13</f>
        <v>0.6557626287395781</v>
      </c>
      <c r="G13" s="89">
        <f>E13/D13</f>
        <v>0.6557626287395781</v>
      </c>
    </row>
    <row r="14" spans="1:7" s="45" customFormat="1" ht="31.5" outlineLevel="1">
      <c r="A14" s="39" t="s">
        <v>70</v>
      </c>
      <c r="B14" s="44" t="s">
        <v>71</v>
      </c>
      <c r="C14" s="41">
        <v>4.1</v>
      </c>
      <c r="D14" s="41">
        <v>4.1</v>
      </c>
      <c r="E14" s="41">
        <v>6.8</v>
      </c>
      <c r="F14" s="89">
        <f>E14/C14</f>
        <v>1.6585365853658538</v>
      </c>
      <c r="G14" s="89">
        <f>E14/D14</f>
        <v>1.6585365853658538</v>
      </c>
    </row>
    <row r="15" spans="1:7" s="45" customFormat="1" ht="15.75" outlineLevel="1">
      <c r="A15" s="39" t="s">
        <v>64</v>
      </c>
      <c r="B15" s="44" t="s">
        <v>18</v>
      </c>
      <c r="C15" s="41">
        <v>364</v>
      </c>
      <c r="D15" s="41">
        <v>364</v>
      </c>
      <c r="E15" s="41">
        <v>74.8</v>
      </c>
      <c r="F15" s="89">
        <f>E15/C15</f>
        <v>0.20549450549450549</v>
      </c>
      <c r="G15" s="89">
        <f>E15/D15</f>
        <v>0.20549450549450549</v>
      </c>
    </row>
    <row r="16" spans="1:7" s="45" customFormat="1" ht="15.75" outlineLevel="1">
      <c r="A16" s="39" t="s">
        <v>19</v>
      </c>
      <c r="B16" s="44" t="s">
        <v>20</v>
      </c>
      <c r="C16" s="78">
        <v>534</v>
      </c>
      <c r="D16" s="78">
        <v>534</v>
      </c>
      <c r="E16" s="41">
        <v>269.9</v>
      </c>
      <c r="F16" s="89">
        <f>E16/C16</f>
        <v>0.5054307116104868</v>
      </c>
      <c r="G16" s="89">
        <f>E16/D16</f>
        <v>0.5054307116104868</v>
      </c>
    </row>
    <row r="17" spans="1:7" s="45" customFormat="1" ht="15.75" outlineLevel="1">
      <c r="A17" s="39" t="s">
        <v>98</v>
      </c>
      <c r="B17" s="44" t="s">
        <v>99</v>
      </c>
      <c r="C17" s="78">
        <v>60</v>
      </c>
      <c r="D17" s="78">
        <v>60</v>
      </c>
      <c r="E17" s="41">
        <v>36.5</v>
      </c>
      <c r="F17" s="89">
        <f>E17/C17</f>
        <v>0.6083333333333333</v>
      </c>
      <c r="G17" s="89">
        <f>E17/D17</f>
        <v>0.6083333333333333</v>
      </c>
    </row>
    <row r="18" spans="1:7" s="45" customFormat="1" ht="15.75" outlineLevel="1">
      <c r="A18" s="39" t="s">
        <v>100</v>
      </c>
      <c r="B18" s="44" t="s">
        <v>88</v>
      </c>
      <c r="C18" s="78"/>
      <c r="D18" s="78">
        <v>3398</v>
      </c>
      <c r="E18" s="78">
        <v>3702.9</v>
      </c>
      <c r="F18" s="89"/>
      <c r="G18" s="89">
        <f>E18/D18</f>
        <v>1.0897292525014715</v>
      </c>
    </row>
    <row r="19" spans="1:7" s="45" customFormat="1" ht="30.75" customHeight="1" outlineLevel="1">
      <c r="A19" s="39" t="s">
        <v>77</v>
      </c>
      <c r="B19" s="44" t="s">
        <v>72</v>
      </c>
      <c r="C19" s="41">
        <v>100</v>
      </c>
      <c r="D19" s="41">
        <v>100</v>
      </c>
      <c r="E19" s="41">
        <v>285.6</v>
      </c>
      <c r="F19" s="77" t="s">
        <v>14</v>
      </c>
      <c r="G19" s="77" t="s">
        <v>14</v>
      </c>
    </row>
    <row r="20" spans="1:7" s="45" customFormat="1" ht="15.75" outlineLevel="1">
      <c r="A20" s="39" t="s">
        <v>76</v>
      </c>
      <c r="B20" s="44" t="s">
        <v>21</v>
      </c>
      <c r="C20" s="41">
        <v>250</v>
      </c>
      <c r="D20" s="41">
        <v>507</v>
      </c>
      <c r="E20" s="41">
        <v>1275</v>
      </c>
      <c r="F20" s="77" t="s">
        <v>14</v>
      </c>
      <c r="G20" s="77" t="s">
        <v>14</v>
      </c>
    </row>
    <row r="21" spans="1:7" s="45" customFormat="1" ht="15.75" outlineLevel="1">
      <c r="A21" s="39" t="s">
        <v>22</v>
      </c>
      <c r="B21" s="44" t="s">
        <v>23</v>
      </c>
      <c r="C21" s="41">
        <v>536.7</v>
      </c>
      <c r="D21" s="41">
        <v>536.7</v>
      </c>
      <c r="E21" s="41">
        <v>571.9</v>
      </c>
      <c r="F21" s="89">
        <f>E21/C21</f>
        <v>1.0655859884479224</v>
      </c>
      <c r="G21" s="89">
        <f>E21/D21</f>
        <v>1.0655859884479224</v>
      </c>
    </row>
    <row r="22" spans="1:7" s="45" customFormat="1" ht="15.75" outlineLevel="1">
      <c r="A22" s="39" t="s">
        <v>24</v>
      </c>
      <c r="B22" s="44" t="s">
        <v>25</v>
      </c>
      <c r="C22" s="41"/>
      <c r="D22" s="41"/>
      <c r="E22" s="41">
        <v>8</v>
      </c>
      <c r="F22" s="89"/>
      <c r="G22" s="89"/>
    </row>
    <row r="23" spans="1:7" s="59" customFormat="1" ht="15.75" outlineLevel="1">
      <c r="A23" s="112" t="s">
        <v>26</v>
      </c>
      <c r="B23" s="113"/>
      <c r="C23" s="93">
        <f>SUM(C11:C22)</f>
        <v>7171.400000000001</v>
      </c>
      <c r="D23" s="93">
        <f>SUM(D11:D22)</f>
        <v>12241.400000000001</v>
      </c>
      <c r="E23" s="93">
        <f>SUM(E11:E22)</f>
        <v>13187.599999999999</v>
      </c>
      <c r="F23" s="52">
        <f>E23/C23</f>
        <v>1.8389156928912065</v>
      </c>
      <c r="G23" s="52">
        <f>E23/D23</f>
        <v>1.0772950806280326</v>
      </c>
    </row>
    <row r="24" spans="1:7" s="32" customFormat="1" ht="24.75" customHeight="1">
      <c r="A24" s="110" t="s">
        <v>27</v>
      </c>
      <c r="B24" s="111"/>
      <c r="C24" s="49">
        <f>C10+C23</f>
        <v>134750.4</v>
      </c>
      <c r="D24" s="49">
        <f>D10+D23</f>
        <v>145288.4</v>
      </c>
      <c r="E24" s="49">
        <f>E10+E23</f>
        <v>131891.1</v>
      </c>
      <c r="F24" s="52">
        <f>E24/C24</f>
        <v>0.9787807679977203</v>
      </c>
      <c r="G24" s="52">
        <f>E24/D24</f>
        <v>0.907788233609841</v>
      </c>
    </row>
    <row r="25" spans="1:7" s="47" customFormat="1" ht="15.75" outlineLevel="1">
      <c r="A25" s="48" t="s">
        <v>28</v>
      </c>
      <c r="B25" s="1" t="s">
        <v>29</v>
      </c>
      <c r="C25" s="49">
        <f>C26+C31+C32+C33+C34</f>
        <v>334893.7</v>
      </c>
      <c r="D25" s="49">
        <f>D26+D31+D32+D33+D34</f>
        <v>361745.29999999993</v>
      </c>
      <c r="E25" s="49">
        <f>E26+E31+E32+E33+E34</f>
        <v>342395.1</v>
      </c>
      <c r="F25" s="43">
        <f>E25/C25</f>
        <v>1.0223993464194756</v>
      </c>
      <c r="G25" s="43">
        <f>E25/D25</f>
        <v>0.9465087728852318</v>
      </c>
    </row>
    <row r="26" spans="1:7" s="47" customFormat="1" ht="75" customHeight="1" outlineLevel="1">
      <c r="A26" s="48" t="s">
        <v>30</v>
      </c>
      <c r="B26" s="1" t="s">
        <v>31</v>
      </c>
      <c r="C26" s="49">
        <f>C27+C28+C29+C30</f>
        <v>334893.7</v>
      </c>
      <c r="D26" s="49">
        <f>D27+D28+D29+D30</f>
        <v>365207.69999999995</v>
      </c>
      <c r="E26" s="49">
        <f>E27+E28+E29+E30</f>
        <v>345857.5</v>
      </c>
      <c r="F26" s="43">
        <f>E26/C26</f>
        <v>1.032738149448616</v>
      </c>
      <c r="G26" s="43">
        <f>E26/D26</f>
        <v>0.9470159035529646</v>
      </c>
    </row>
    <row r="27" spans="1:7" s="47" customFormat="1" ht="45.75" customHeight="1" outlineLevel="1">
      <c r="A27" s="48" t="s">
        <v>32</v>
      </c>
      <c r="B27" s="48" t="s">
        <v>33</v>
      </c>
      <c r="C27" s="49">
        <v>117523.3</v>
      </c>
      <c r="D27" s="49">
        <v>117523.3</v>
      </c>
      <c r="E27" s="49">
        <v>117523.3</v>
      </c>
      <c r="F27" s="43">
        <f>E27/C27</f>
        <v>1</v>
      </c>
      <c r="G27" s="43">
        <f>E27/D27</f>
        <v>1</v>
      </c>
    </row>
    <row r="28" spans="1:249" ht="47.25">
      <c r="A28" s="48" t="s">
        <v>34</v>
      </c>
      <c r="B28" s="48" t="s">
        <v>35</v>
      </c>
      <c r="C28" s="49">
        <v>17036.6</v>
      </c>
      <c r="D28" s="49">
        <v>33112.3</v>
      </c>
      <c r="E28" s="49">
        <v>29791.7</v>
      </c>
      <c r="F28" s="43">
        <f>E28/C28</f>
        <v>1.7486881185213015</v>
      </c>
      <c r="G28" s="43">
        <f>E28/D28</f>
        <v>0.8997170235833813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36</v>
      </c>
      <c r="B29" s="48" t="s">
        <v>37</v>
      </c>
      <c r="C29" s="49">
        <v>197595.4</v>
      </c>
      <c r="D29" s="49">
        <v>204305</v>
      </c>
      <c r="E29" s="49">
        <v>188919.4</v>
      </c>
      <c r="F29" s="43">
        <f>E29/C29</f>
        <v>0.9560920952613269</v>
      </c>
      <c r="G29" s="43">
        <f>E29/D29</f>
        <v>0.9246929835295269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15.75">
      <c r="A30" s="48" t="s">
        <v>62</v>
      </c>
      <c r="B30" s="48" t="s">
        <v>63</v>
      </c>
      <c r="C30" s="49">
        <v>2738.4</v>
      </c>
      <c r="D30" s="49">
        <v>10267.1</v>
      </c>
      <c r="E30" s="49">
        <v>9623.1</v>
      </c>
      <c r="F30" s="43" t="s">
        <v>14</v>
      </c>
      <c r="G30" s="42">
        <f>E30/D30</f>
        <v>0.9372753747406766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31.5">
      <c r="A31" s="48" t="s">
        <v>89</v>
      </c>
      <c r="B31" s="50" t="s">
        <v>90</v>
      </c>
      <c r="C31" s="86"/>
      <c r="D31" s="87"/>
      <c r="E31" s="88"/>
      <c r="F31" s="77"/>
      <c r="G31" s="8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15.75">
      <c r="A32" s="48" t="s">
        <v>91</v>
      </c>
      <c r="B32" s="50" t="s">
        <v>92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111</v>
      </c>
      <c r="B33" s="50" t="s">
        <v>101</v>
      </c>
      <c r="C33" s="86"/>
      <c r="D33" s="87"/>
      <c r="E33" s="88"/>
      <c r="F33" s="77"/>
      <c r="G33" s="8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31.5">
      <c r="A34" s="48" t="s">
        <v>110</v>
      </c>
      <c r="B34" s="50" t="s">
        <v>66</v>
      </c>
      <c r="C34" s="49"/>
      <c r="D34" s="76">
        <v>-3462.4</v>
      </c>
      <c r="E34" s="76">
        <v>-3462.4</v>
      </c>
      <c r="F34" s="77"/>
      <c r="G34" s="75">
        <f>E34/D34</f>
        <v>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15.75">
      <c r="A35" s="108" t="s">
        <v>38</v>
      </c>
      <c r="B35" s="109"/>
      <c r="C35" s="49">
        <f>C24+C25</f>
        <v>469644.1</v>
      </c>
      <c r="D35" s="49">
        <f>D24+D25</f>
        <v>507033.69999999995</v>
      </c>
      <c r="E35" s="49">
        <f>E24+E25</f>
        <v>474286.19999999995</v>
      </c>
      <c r="F35" s="75">
        <f>E35/C35</f>
        <v>1.0098842932339616</v>
      </c>
      <c r="G35" s="75">
        <f>E35/D35</f>
        <v>0.935413563240471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zoomScalePageLayoutView="0" workbookViewId="0" topLeftCell="A115">
      <selection activeCell="M114" sqref="M114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25" t="s">
        <v>40</v>
      </c>
      <c r="B1" s="125"/>
      <c r="C1" s="125"/>
      <c r="D1" s="125"/>
      <c r="E1" s="125"/>
      <c r="F1" s="125"/>
      <c r="G1" s="33"/>
    </row>
    <row r="2" spans="1:7" ht="18.75" customHeight="1">
      <c r="A2" s="126" t="s">
        <v>130</v>
      </c>
      <c r="B2" s="126"/>
      <c r="C2" s="126"/>
      <c r="D2" s="126"/>
      <c r="E2" s="126"/>
      <c r="F2" s="126"/>
      <c r="G2" s="34"/>
    </row>
    <row r="3" spans="1:11" ht="13.5" customHeight="1">
      <c r="A3" s="127" t="s">
        <v>2</v>
      </c>
      <c r="B3" s="127" t="s">
        <v>3</v>
      </c>
      <c r="C3" s="129" t="s">
        <v>113</v>
      </c>
      <c r="D3" s="123" t="s">
        <v>114</v>
      </c>
      <c r="E3" s="61" t="s">
        <v>41</v>
      </c>
      <c r="F3" s="79" t="s">
        <v>83</v>
      </c>
      <c r="G3" s="62" t="s">
        <v>42</v>
      </c>
      <c r="H3" s="62" t="s">
        <v>42</v>
      </c>
      <c r="I3" s="62" t="s">
        <v>42</v>
      </c>
      <c r="J3" s="62" t="s">
        <v>42</v>
      </c>
      <c r="K3" s="62" t="s">
        <v>42</v>
      </c>
    </row>
    <row r="4" spans="1:11" ht="48.75" customHeight="1">
      <c r="A4" s="128"/>
      <c r="B4" s="128"/>
      <c r="C4" s="130"/>
      <c r="D4" s="124"/>
      <c r="E4" s="100" t="s">
        <v>131</v>
      </c>
      <c r="F4" s="100" t="s">
        <v>84</v>
      </c>
      <c r="G4" s="64" t="s">
        <v>74</v>
      </c>
      <c r="H4" s="65" t="s">
        <v>43</v>
      </c>
      <c r="I4" s="65" t="s">
        <v>44</v>
      </c>
      <c r="J4" s="64" t="s">
        <v>102</v>
      </c>
      <c r="K4" s="64" t="s">
        <v>75</v>
      </c>
    </row>
    <row r="5" spans="1:11" ht="12.75">
      <c r="A5" s="2" t="s">
        <v>4</v>
      </c>
      <c r="B5" s="3" t="s">
        <v>5</v>
      </c>
      <c r="C5" s="4">
        <f>C6+C7+C8+C9+C10+C11+C12+C13+C14</f>
        <v>13219.900000000001</v>
      </c>
      <c r="D5" s="4">
        <f>D6+D7+D8+D9+D10+D11+D12+D13+D14</f>
        <v>13721.900000000001</v>
      </c>
      <c r="E5" s="4">
        <f>E6+E7+E8+E9+E10+E11+E12+E13+E14</f>
        <v>12351.599999999999</v>
      </c>
      <c r="F5" s="4">
        <f>F6+F7+F8+F9+F10+F11+F12+F13+F14</f>
        <v>0</v>
      </c>
      <c r="G5" s="5">
        <f>E5/C5</f>
        <v>0.9343187164804573</v>
      </c>
      <c r="H5" s="16" t="e">
        <f>E5/#REF!</f>
        <v>#REF!</v>
      </c>
      <c r="I5" s="16" t="e">
        <f>E5/#REF!</f>
        <v>#REF!</v>
      </c>
      <c r="J5" s="16">
        <f>E5/C5</f>
        <v>0.9343187164804573</v>
      </c>
      <c r="K5" s="15">
        <f>E5/D5</f>
        <v>0.9001377360278093</v>
      </c>
    </row>
    <row r="6" spans="1:11" ht="12.75">
      <c r="A6" s="66" t="s">
        <v>45</v>
      </c>
      <c r="B6" s="63"/>
      <c r="C6" s="67">
        <v>440</v>
      </c>
      <c r="D6" s="67">
        <v>440</v>
      </c>
      <c r="E6" s="68">
        <v>435.4</v>
      </c>
      <c r="F6" s="68"/>
      <c r="G6" s="69"/>
      <c r="H6" s="70"/>
      <c r="I6" s="70"/>
      <c r="J6" s="70">
        <f>E6/C6</f>
        <v>0.9895454545454545</v>
      </c>
      <c r="K6" s="70">
        <f>E6/D6</f>
        <v>0.9895454545454545</v>
      </c>
    </row>
    <row r="7" spans="1:11" ht="12.75">
      <c r="A7" s="66" t="s">
        <v>46</v>
      </c>
      <c r="B7" s="63"/>
      <c r="C7" s="67">
        <v>244.2</v>
      </c>
      <c r="D7" s="67">
        <v>244.2</v>
      </c>
      <c r="E7" s="68">
        <v>184.6</v>
      </c>
      <c r="F7" s="68"/>
      <c r="G7" s="69"/>
      <c r="H7" s="70"/>
      <c r="I7" s="70"/>
      <c r="J7" s="70">
        <f>E7/C7</f>
        <v>0.7559377559377559</v>
      </c>
      <c r="K7" s="70">
        <f>E7/D7</f>
        <v>0.7559377559377559</v>
      </c>
    </row>
    <row r="8" spans="1:11" ht="12.75">
      <c r="A8" s="66" t="s">
        <v>47</v>
      </c>
      <c r="B8" s="63"/>
      <c r="C8" s="63">
        <v>408.3</v>
      </c>
      <c r="D8" s="63">
        <v>408.3</v>
      </c>
      <c r="E8" s="67">
        <v>345.2</v>
      </c>
      <c r="F8" s="67"/>
      <c r="G8" s="69"/>
      <c r="H8" s="70"/>
      <c r="I8" s="70"/>
      <c r="J8" s="70">
        <f>E8/C8</f>
        <v>0.8454567719813861</v>
      </c>
      <c r="K8" s="70">
        <f>E8/D8</f>
        <v>0.8454567719813861</v>
      </c>
    </row>
    <row r="9" spans="1:11" ht="12.75">
      <c r="A9" s="66" t="s">
        <v>48</v>
      </c>
      <c r="B9" s="63"/>
      <c r="C9" s="63">
        <v>476.5</v>
      </c>
      <c r="D9" s="63">
        <v>476.5</v>
      </c>
      <c r="E9" s="68">
        <v>380.3</v>
      </c>
      <c r="F9" s="68"/>
      <c r="G9" s="69"/>
      <c r="H9" s="70"/>
      <c r="I9" s="70"/>
      <c r="J9" s="70">
        <f>E9/C9</f>
        <v>0.7981112277019937</v>
      </c>
      <c r="K9" s="70">
        <f>E9/D9</f>
        <v>0.7981112277019937</v>
      </c>
    </row>
    <row r="10" spans="1:11" ht="12.75">
      <c r="A10" s="66" t="s">
        <v>49</v>
      </c>
      <c r="B10" s="63"/>
      <c r="C10" s="67">
        <v>90.3</v>
      </c>
      <c r="D10" s="67">
        <v>90.3</v>
      </c>
      <c r="E10" s="68">
        <v>56.3</v>
      </c>
      <c r="F10" s="68"/>
      <c r="G10" s="69"/>
      <c r="H10" s="70"/>
      <c r="I10" s="70"/>
      <c r="J10" s="70">
        <f>E10/C10</f>
        <v>0.6234772978959026</v>
      </c>
      <c r="K10" s="70">
        <f>E10/D10</f>
        <v>0.6234772978959026</v>
      </c>
    </row>
    <row r="11" spans="1:11" ht="12.75">
      <c r="A11" s="66" t="s">
        <v>50</v>
      </c>
      <c r="B11" s="63"/>
      <c r="C11" s="71">
        <v>1288</v>
      </c>
      <c r="D11" s="71">
        <v>1450</v>
      </c>
      <c r="E11" s="68">
        <v>1259.9</v>
      </c>
      <c r="F11" s="68"/>
      <c r="G11" s="69"/>
      <c r="H11" s="70"/>
      <c r="I11" s="70"/>
      <c r="J11" s="70">
        <f>E11/C11</f>
        <v>0.9781832298136647</v>
      </c>
      <c r="K11" s="70">
        <f>E11/D11</f>
        <v>0.868896551724138</v>
      </c>
    </row>
    <row r="12" spans="1:11" ht="12.75">
      <c r="A12" s="66" t="s">
        <v>51</v>
      </c>
      <c r="B12" s="63"/>
      <c r="C12" s="63">
        <v>147.6</v>
      </c>
      <c r="D12" s="63">
        <v>147.6</v>
      </c>
      <c r="E12" s="68">
        <v>138.3</v>
      </c>
      <c r="F12" s="68"/>
      <c r="G12" s="69"/>
      <c r="H12" s="70"/>
      <c r="I12" s="70"/>
      <c r="J12" s="70">
        <f>E12/C12</f>
        <v>0.9369918699186993</v>
      </c>
      <c r="K12" s="70">
        <f>E12/D12</f>
        <v>0.9369918699186993</v>
      </c>
    </row>
    <row r="13" spans="1:11" ht="12.75">
      <c r="A13" s="66" t="s">
        <v>52</v>
      </c>
      <c r="B13" s="63"/>
      <c r="C13" s="63">
        <v>223.8</v>
      </c>
      <c r="D13" s="63">
        <v>223.8</v>
      </c>
      <c r="E13" s="68">
        <v>225.3</v>
      </c>
      <c r="F13" s="68"/>
      <c r="G13" s="69"/>
      <c r="H13" s="70"/>
      <c r="I13" s="70"/>
      <c r="J13" s="70">
        <f>E13/C13</f>
        <v>1.0067024128686326</v>
      </c>
      <c r="K13" s="70">
        <f>E13/D13</f>
        <v>1.0067024128686326</v>
      </c>
    </row>
    <row r="14" spans="1:11" ht="12.75">
      <c r="A14" s="66" t="s">
        <v>53</v>
      </c>
      <c r="B14" s="63"/>
      <c r="C14" s="67">
        <v>9901.2</v>
      </c>
      <c r="D14" s="67">
        <v>10241.2</v>
      </c>
      <c r="E14" s="68">
        <v>9326.3</v>
      </c>
      <c r="F14" s="68"/>
      <c r="G14" s="69"/>
      <c r="H14" s="70"/>
      <c r="I14" s="70"/>
      <c r="J14" s="70">
        <f>E14/C14</f>
        <v>0.9419363309497837</v>
      </c>
      <c r="K14" s="70">
        <f>E14/D14</f>
        <v>0.9106647658477521</v>
      </c>
    </row>
    <row r="15" spans="1:11" ht="12.75">
      <c r="A15" s="10" t="s">
        <v>78</v>
      </c>
      <c r="B15" s="21" t="s">
        <v>80</v>
      </c>
      <c r="C15" s="4">
        <f>C16+C17+C18+C19+C20+C21+C22+C23+C24</f>
        <v>8813.7</v>
      </c>
      <c r="D15" s="4">
        <f>D16+D17+D18+D19+D20+D21+D22+D23+D24</f>
        <v>9127.8</v>
      </c>
      <c r="E15" s="12">
        <f>E16+E17+E18+E19+E20+E21+E22+E23+E24</f>
        <v>9143</v>
      </c>
      <c r="F15" s="12">
        <f>F16+F17+F18+F19+F20+F21+F22+F23+F24</f>
        <v>0</v>
      </c>
      <c r="G15" s="30">
        <f>E15/C15</f>
        <v>1.0373622882557836</v>
      </c>
      <c r="H15" s="30"/>
      <c r="I15" s="30"/>
      <c r="J15" s="15">
        <f>E15/C15</f>
        <v>1.0373622882557836</v>
      </c>
      <c r="K15" s="15">
        <f>E15/D15</f>
        <v>1.0016652424461536</v>
      </c>
    </row>
    <row r="16" spans="1:11" ht="12.75">
      <c r="A16" s="66" t="s">
        <v>45</v>
      </c>
      <c r="B16" s="72"/>
      <c r="C16" s="72">
        <v>944.4</v>
      </c>
      <c r="D16" s="72">
        <v>944.4</v>
      </c>
      <c r="E16" s="68">
        <v>979.7</v>
      </c>
      <c r="F16" s="68"/>
      <c r="G16" s="69"/>
      <c r="H16" s="5"/>
      <c r="I16" s="69"/>
      <c r="J16" s="70">
        <f>E16/C16</f>
        <v>1.0373782295637441</v>
      </c>
      <c r="K16" s="70">
        <f>E16/D16</f>
        <v>1.0373782295637441</v>
      </c>
    </row>
    <row r="17" spans="1:11" ht="12.75">
      <c r="A17" s="66" t="s">
        <v>46</v>
      </c>
      <c r="B17" s="72"/>
      <c r="C17" s="72">
        <v>532.6</v>
      </c>
      <c r="D17" s="72">
        <v>532.6</v>
      </c>
      <c r="E17" s="68">
        <v>552.5</v>
      </c>
      <c r="F17" s="68"/>
      <c r="G17" s="69"/>
      <c r="H17" s="5"/>
      <c r="I17" s="69"/>
      <c r="J17" s="70">
        <f>E17/C17</f>
        <v>1.0373638753285768</v>
      </c>
      <c r="K17" s="70">
        <f>E17/D17</f>
        <v>1.0373638753285768</v>
      </c>
    </row>
    <row r="18" spans="1:11" ht="12.75">
      <c r="A18" s="66" t="s">
        <v>47</v>
      </c>
      <c r="B18" s="72"/>
      <c r="C18" s="72">
        <v>820.9</v>
      </c>
      <c r="D18" s="72">
        <v>820.9</v>
      </c>
      <c r="E18" s="68">
        <v>851.6</v>
      </c>
      <c r="F18" s="68"/>
      <c r="G18" s="69"/>
      <c r="H18" s="5"/>
      <c r="I18" s="69"/>
      <c r="J18" s="70">
        <f>E18/C18</f>
        <v>1.037397977829212</v>
      </c>
      <c r="K18" s="70">
        <f>E18/D18</f>
        <v>1.037397977829212</v>
      </c>
    </row>
    <row r="19" spans="1:11" ht="12.75">
      <c r="A19" s="66" t="s">
        <v>48</v>
      </c>
      <c r="B19" s="72"/>
      <c r="C19" s="72">
        <v>951.8</v>
      </c>
      <c r="D19" s="72">
        <v>951.8</v>
      </c>
      <c r="E19" s="68">
        <v>987.4</v>
      </c>
      <c r="F19" s="68"/>
      <c r="G19" s="69"/>
      <c r="H19" s="5"/>
      <c r="I19" s="69"/>
      <c r="J19" s="70">
        <f>E19/C19</f>
        <v>1.0374028157175879</v>
      </c>
      <c r="K19" s="70">
        <f>E19/D19</f>
        <v>1.0374028157175879</v>
      </c>
    </row>
    <row r="20" spans="1:11" ht="12.75">
      <c r="A20" s="66" t="s">
        <v>49</v>
      </c>
      <c r="B20" s="72"/>
      <c r="C20" s="72">
        <v>674.4</v>
      </c>
      <c r="D20" s="72">
        <v>674.4</v>
      </c>
      <c r="E20" s="68">
        <v>699.6</v>
      </c>
      <c r="F20" s="68"/>
      <c r="G20" s="69"/>
      <c r="H20" s="5"/>
      <c r="I20" s="69"/>
      <c r="J20" s="70">
        <f>E20/C20</f>
        <v>1.0373665480427048</v>
      </c>
      <c r="K20" s="70">
        <f>E20/D20</f>
        <v>1.0373665480427048</v>
      </c>
    </row>
    <row r="21" spans="1:11" ht="12.75">
      <c r="A21" s="66" t="s">
        <v>50</v>
      </c>
      <c r="B21" s="72"/>
      <c r="C21" s="92">
        <v>740.2</v>
      </c>
      <c r="D21" s="92">
        <v>804.3</v>
      </c>
      <c r="E21" s="68">
        <v>767.8</v>
      </c>
      <c r="F21" s="68"/>
      <c r="G21" s="69"/>
      <c r="H21" s="5"/>
      <c r="I21" s="69"/>
      <c r="J21" s="70">
        <f>E21/C21</f>
        <v>1.0372872196703593</v>
      </c>
      <c r="K21" s="70">
        <f>E21/D21</f>
        <v>0.9546189232873306</v>
      </c>
    </row>
    <row r="22" spans="1:11" ht="12.75">
      <c r="A22" s="66" t="s">
        <v>51</v>
      </c>
      <c r="B22" s="72"/>
      <c r="C22" s="73">
        <v>1082.8</v>
      </c>
      <c r="D22" s="73">
        <v>1082.8</v>
      </c>
      <c r="E22" s="68">
        <v>1123.2</v>
      </c>
      <c r="F22" s="68"/>
      <c r="G22" s="69"/>
      <c r="H22" s="5"/>
      <c r="I22" s="69"/>
      <c r="J22" s="70">
        <f>E22/C22</f>
        <v>1.03731067602512</v>
      </c>
      <c r="K22" s="70">
        <f>E22/D22</f>
        <v>1.03731067602512</v>
      </c>
    </row>
    <row r="23" spans="1:11" ht="12.75">
      <c r="A23" s="66" t="s">
        <v>52</v>
      </c>
      <c r="B23" s="72"/>
      <c r="C23" s="73">
        <v>1177.8</v>
      </c>
      <c r="D23" s="73">
        <v>1277.8</v>
      </c>
      <c r="E23" s="68">
        <v>1221.8</v>
      </c>
      <c r="F23" s="68"/>
      <c r="G23" s="69"/>
      <c r="H23" s="30"/>
      <c r="I23" s="69"/>
      <c r="J23" s="70">
        <f>E23/C23</f>
        <v>1.0373577857021565</v>
      </c>
      <c r="K23" s="70">
        <f>E23/D23</f>
        <v>0.9561746752230396</v>
      </c>
    </row>
    <row r="24" spans="1:11" ht="12.75">
      <c r="A24" s="66" t="s">
        <v>53</v>
      </c>
      <c r="B24" s="72"/>
      <c r="C24" s="72">
        <v>1888.8</v>
      </c>
      <c r="D24" s="72">
        <v>2038.8</v>
      </c>
      <c r="E24" s="68">
        <v>1959.4</v>
      </c>
      <c r="F24" s="68"/>
      <c r="G24" s="69"/>
      <c r="H24" s="5"/>
      <c r="I24" s="69"/>
      <c r="J24" s="70">
        <f>E24/C24</f>
        <v>1.0373782295637441</v>
      </c>
      <c r="K24" s="70">
        <f>E24/D24</f>
        <v>0.9610555228565824</v>
      </c>
    </row>
    <row r="25" spans="1:11" ht="12.75">
      <c r="A25" s="7" t="s">
        <v>8</v>
      </c>
      <c r="B25" s="3" t="s">
        <v>9</v>
      </c>
      <c r="C25" s="4">
        <f>C26+C27+C28+C29+C30+C31+C32+C33+C34</f>
        <v>25.699999999999996</v>
      </c>
      <c r="D25" s="4">
        <f>D26+D27+D28+D29+D30+D31+D32+D33+D34</f>
        <v>25.699999999999996</v>
      </c>
      <c r="E25" s="4">
        <f>E26+E27+E28+E29+E30+E31+E32+E33+E34</f>
        <v>11.9</v>
      </c>
      <c r="F25" s="4">
        <f>F26+F27+F28+F29+F30+F31+F32+F33+F34</f>
        <v>0</v>
      </c>
      <c r="G25" s="30">
        <f>E25/C25</f>
        <v>0.463035019455253</v>
      </c>
      <c r="H25" s="5" t="e">
        <f>E25/#REF!</f>
        <v>#REF!</v>
      </c>
      <c r="I25" s="5" t="e">
        <f>E25/#REF!</f>
        <v>#REF!</v>
      </c>
      <c r="J25" s="15">
        <f>E25/C25</f>
        <v>0.463035019455253</v>
      </c>
      <c r="K25" s="15">
        <f>E25/D25</f>
        <v>0.463035019455253</v>
      </c>
    </row>
    <row r="26" spans="1:11" ht="12.75">
      <c r="A26" s="66" t="s">
        <v>45</v>
      </c>
      <c r="B26" s="63"/>
      <c r="C26" s="67">
        <v>2.4</v>
      </c>
      <c r="D26" s="67">
        <v>2.4</v>
      </c>
      <c r="E26" s="68">
        <v>1</v>
      </c>
      <c r="F26" s="68"/>
      <c r="G26" s="69"/>
      <c r="H26" s="16"/>
      <c r="I26" s="16"/>
      <c r="J26" s="70">
        <f>E26/C26</f>
        <v>0.4166666666666667</v>
      </c>
      <c r="K26" s="70">
        <f>E26/D26</f>
        <v>0.4166666666666667</v>
      </c>
    </row>
    <row r="27" spans="1:11" ht="12.75">
      <c r="A27" s="66" t="s">
        <v>46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47</v>
      </c>
      <c r="B28" s="63"/>
      <c r="C28" s="63"/>
      <c r="D28" s="63"/>
      <c r="E28" s="68">
        <v>3.5</v>
      </c>
      <c r="F28" s="68"/>
      <c r="G28" s="69"/>
      <c r="H28" s="16"/>
      <c r="I28" s="16"/>
      <c r="J28" s="70"/>
      <c r="K28" s="70"/>
    </row>
    <row r="29" spans="1:11" ht="12.75">
      <c r="A29" s="66" t="s">
        <v>48</v>
      </c>
      <c r="B29" s="63"/>
      <c r="C29" s="67">
        <v>1</v>
      </c>
      <c r="D29" s="67">
        <v>1</v>
      </c>
      <c r="E29" s="68">
        <v>0.4</v>
      </c>
      <c r="F29" s="68"/>
      <c r="G29" s="69"/>
      <c r="H29" s="70"/>
      <c r="I29" s="70"/>
      <c r="J29" s="70">
        <f>E29/C29</f>
        <v>0.4</v>
      </c>
      <c r="K29" s="70">
        <f>E29/D29</f>
        <v>0.4</v>
      </c>
    </row>
    <row r="30" spans="1:11" ht="12.75">
      <c r="A30" s="66" t="s">
        <v>49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50</v>
      </c>
      <c r="B31" s="63"/>
      <c r="C31" s="63">
        <v>0.6</v>
      </c>
      <c r="D31" s="63">
        <v>0.6</v>
      </c>
      <c r="E31" s="68">
        <v>1.4</v>
      </c>
      <c r="F31" s="68"/>
      <c r="G31" s="69"/>
      <c r="H31" s="70"/>
      <c r="I31" s="70"/>
      <c r="J31" s="70" t="s">
        <v>14</v>
      </c>
      <c r="K31" s="70" t="s">
        <v>14</v>
      </c>
    </row>
    <row r="32" spans="1:11" ht="12.75">
      <c r="A32" s="66" t="s">
        <v>51</v>
      </c>
      <c r="B32" s="63"/>
      <c r="C32" s="63">
        <v>0.9</v>
      </c>
      <c r="D32" s="63">
        <v>0.9</v>
      </c>
      <c r="E32" s="68"/>
      <c r="F32" s="68"/>
      <c r="G32" s="69"/>
      <c r="H32" s="70"/>
      <c r="I32" s="70"/>
      <c r="J32" s="70">
        <f>E32/C32</f>
        <v>0</v>
      </c>
      <c r="K32" s="70">
        <f>E32/D32</f>
        <v>0</v>
      </c>
    </row>
    <row r="33" spans="1:11" ht="12.75">
      <c r="A33" s="66" t="s">
        <v>52</v>
      </c>
      <c r="B33" s="63"/>
      <c r="C33" s="63">
        <v>19.4</v>
      </c>
      <c r="D33" s="63">
        <v>19.4</v>
      </c>
      <c r="E33" s="68">
        <v>0.5</v>
      </c>
      <c r="F33" s="68"/>
      <c r="G33" s="69"/>
      <c r="H33" s="70"/>
      <c r="I33" s="70"/>
      <c r="J33" s="70">
        <f>E33/C33</f>
        <v>0.025773195876288662</v>
      </c>
      <c r="K33" s="70">
        <f>E33/D33</f>
        <v>0.025773195876288662</v>
      </c>
    </row>
    <row r="34" spans="1:11" ht="12.75">
      <c r="A34" s="66" t="s">
        <v>53</v>
      </c>
      <c r="B34" s="63"/>
      <c r="C34" s="63">
        <v>1.4</v>
      </c>
      <c r="D34" s="63">
        <v>1.4</v>
      </c>
      <c r="E34" s="68">
        <v>5.1</v>
      </c>
      <c r="F34" s="68"/>
      <c r="G34" s="69"/>
      <c r="H34" s="16"/>
      <c r="I34" s="16"/>
      <c r="J34" s="70" t="s">
        <v>14</v>
      </c>
      <c r="K34" s="70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2266</v>
      </c>
      <c r="D35" s="4">
        <f>D36+D37+D38+D39+D40+D41+D42+D43+D44</f>
        <v>2376</v>
      </c>
      <c r="E35" s="4">
        <f>E36+E37+E38+E39+E40+E41+E42+E43+E44</f>
        <v>2960.1000000000004</v>
      </c>
      <c r="F35" s="4">
        <f>F36+F37+F38+F39+F40+F41+F42+F43+F44</f>
        <v>0</v>
      </c>
      <c r="G35" s="30">
        <f>E35/C35</f>
        <v>1.3063106796116506</v>
      </c>
      <c r="H35" s="16"/>
      <c r="I35" s="16"/>
      <c r="J35" s="15">
        <f>E35/C35</f>
        <v>1.3063106796116506</v>
      </c>
      <c r="K35" s="16">
        <f>E35/D35</f>
        <v>1.2458333333333336</v>
      </c>
    </row>
    <row r="36" spans="1:11" ht="12.75">
      <c r="A36" s="66" t="s">
        <v>45</v>
      </c>
      <c r="B36" s="63"/>
      <c r="C36" s="67">
        <v>118.4</v>
      </c>
      <c r="D36" s="67">
        <v>118.4</v>
      </c>
      <c r="E36" s="71">
        <v>160.2</v>
      </c>
      <c r="F36" s="71"/>
      <c r="G36" s="69"/>
      <c r="H36" s="70"/>
      <c r="I36" s="70"/>
      <c r="J36" s="70">
        <f>E36/C36</f>
        <v>1.3530405405405403</v>
      </c>
      <c r="K36" s="70">
        <f>E36/D36</f>
        <v>1.3530405405405403</v>
      </c>
    </row>
    <row r="37" spans="1:11" ht="12.75">
      <c r="A37" s="66" t="s">
        <v>46</v>
      </c>
      <c r="B37" s="63"/>
      <c r="C37" s="67">
        <v>98.3</v>
      </c>
      <c r="D37" s="67">
        <v>98.3</v>
      </c>
      <c r="E37" s="71">
        <v>131.5</v>
      </c>
      <c r="F37" s="71"/>
      <c r="G37" s="69"/>
      <c r="H37" s="70"/>
      <c r="I37" s="70"/>
      <c r="J37" s="70">
        <f>E37/C37</f>
        <v>1.3377416073245167</v>
      </c>
      <c r="K37" s="70">
        <f>E37/D37</f>
        <v>1.3377416073245167</v>
      </c>
    </row>
    <row r="38" spans="1:11" ht="12.75">
      <c r="A38" s="66" t="s">
        <v>47</v>
      </c>
      <c r="B38" s="63"/>
      <c r="C38" s="67">
        <v>174.9</v>
      </c>
      <c r="D38" s="67">
        <v>174.9</v>
      </c>
      <c r="E38" s="71">
        <v>260</v>
      </c>
      <c r="F38" s="71"/>
      <c r="G38" s="69"/>
      <c r="H38" s="70"/>
      <c r="I38" s="70"/>
      <c r="J38" s="70">
        <f>E38/C38</f>
        <v>1.486563750714694</v>
      </c>
      <c r="K38" s="70">
        <f>E38/D38</f>
        <v>1.486563750714694</v>
      </c>
    </row>
    <row r="39" spans="1:11" ht="12.75">
      <c r="A39" s="66" t="s">
        <v>48</v>
      </c>
      <c r="B39" s="63"/>
      <c r="C39" s="67">
        <v>216.5</v>
      </c>
      <c r="D39" s="67">
        <v>216.5</v>
      </c>
      <c r="E39" s="71">
        <v>179.8</v>
      </c>
      <c r="F39" s="71"/>
      <c r="G39" s="69"/>
      <c r="H39" s="70"/>
      <c r="I39" s="70"/>
      <c r="J39" s="70">
        <f>E39/C39</f>
        <v>0.830484988452656</v>
      </c>
      <c r="K39" s="70">
        <f>E39/D39</f>
        <v>0.830484988452656</v>
      </c>
    </row>
    <row r="40" spans="1:11" ht="12.75">
      <c r="A40" s="66" t="s">
        <v>49</v>
      </c>
      <c r="B40" s="63"/>
      <c r="C40" s="67">
        <v>50.6</v>
      </c>
      <c r="D40" s="67">
        <v>50.6</v>
      </c>
      <c r="E40" s="71">
        <v>72.6</v>
      </c>
      <c r="F40" s="71"/>
      <c r="G40" s="69"/>
      <c r="H40" s="70"/>
      <c r="I40" s="70"/>
      <c r="J40" s="70">
        <f>E40/C40</f>
        <v>1.434782608695652</v>
      </c>
      <c r="K40" s="70">
        <f>E40/D40</f>
        <v>1.434782608695652</v>
      </c>
    </row>
    <row r="41" spans="1:11" ht="12.75">
      <c r="A41" s="66" t="s">
        <v>50</v>
      </c>
      <c r="B41" s="63"/>
      <c r="C41" s="67">
        <v>209.6</v>
      </c>
      <c r="D41" s="67">
        <v>209.6</v>
      </c>
      <c r="E41" s="71">
        <v>32.9</v>
      </c>
      <c r="F41" s="71"/>
      <c r="G41" s="69"/>
      <c r="H41" s="70"/>
      <c r="I41" s="70"/>
      <c r="J41" s="70">
        <f>E41/C41</f>
        <v>0.15696564885496184</v>
      </c>
      <c r="K41" s="70">
        <f>E41/D41</f>
        <v>0.15696564885496184</v>
      </c>
    </row>
    <row r="42" spans="1:11" ht="12.75">
      <c r="A42" s="66" t="s">
        <v>51</v>
      </c>
      <c r="B42" s="63"/>
      <c r="C42" s="67">
        <v>180.3</v>
      </c>
      <c r="D42" s="67">
        <v>180.3</v>
      </c>
      <c r="E42" s="71">
        <v>96.4</v>
      </c>
      <c r="F42" s="71"/>
      <c r="G42" s="69"/>
      <c r="H42" s="70"/>
      <c r="I42" s="70"/>
      <c r="J42" s="70">
        <f>E42/C42</f>
        <v>0.5346644481419855</v>
      </c>
      <c r="K42" s="70">
        <f>E42/D42</f>
        <v>0.5346644481419855</v>
      </c>
    </row>
    <row r="43" spans="1:12" ht="15">
      <c r="A43" s="66" t="s">
        <v>52</v>
      </c>
      <c r="B43" s="63"/>
      <c r="C43" s="67">
        <v>152.3</v>
      </c>
      <c r="D43" s="67">
        <v>152.3</v>
      </c>
      <c r="E43" s="71">
        <v>116.5</v>
      </c>
      <c r="F43" s="71"/>
      <c r="G43" s="69"/>
      <c r="H43" s="70"/>
      <c r="I43" s="70"/>
      <c r="J43" s="70">
        <f>E43/C43</f>
        <v>0.7649376231122783</v>
      </c>
      <c r="K43" s="70">
        <f>E43/D43</f>
        <v>0.7649376231122783</v>
      </c>
      <c r="L43" s="101"/>
    </row>
    <row r="44" spans="1:12" ht="15">
      <c r="A44" s="66" t="s">
        <v>53</v>
      </c>
      <c r="B44" s="63"/>
      <c r="C44" s="67">
        <v>1065.1</v>
      </c>
      <c r="D44" s="67">
        <v>1175.1</v>
      </c>
      <c r="E44" s="71">
        <v>1910.2</v>
      </c>
      <c r="F44" s="71"/>
      <c r="G44" s="69"/>
      <c r="H44" s="70"/>
      <c r="I44" s="70"/>
      <c r="J44" s="70">
        <f>E44/C44</f>
        <v>1.7934466247300724</v>
      </c>
      <c r="K44" s="70">
        <f>E44/D44</f>
        <v>1.625563781805804</v>
      </c>
      <c r="L44" s="101"/>
    </row>
    <row r="45" spans="1:12" s="8" customFormat="1" ht="15">
      <c r="A45" s="7" t="s">
        <v>103</v>
      </c>
      <c r="B45" s="3" t="s">
        <v>104</v>
      </c>
      <c r="C45" s="4">
        <f>C46+C47+C48+C49+C50+C51+C52+C53+C54</f>
        <v>2336.1</v>
      </c>
      <c r="D45" s="4">
        <f>D46+D47+D48+D49+D50+D51+D52+D53+D54</f>
        <v>2336.1</v>
      </c>
      <c r="E45" s="4">
        <f>E46+E47+E48+E49+E50+E51+E52+E53+E54</f>
        <v>3306</v>
      </c>
      <c r="F45" s="4">
        <f>F46+F47+F48+F49+F50+F51+F52+F53+F54</f>
        <v>0</v>
      </c>
      <c r="G45" s="5">
        <f>E45/C45</f>
        <v>1.4151791447283935</v>
      </c>
      <c r="H45" s="16" t="e">
        <f>E45/#REF!</f>
        <v>#REF!</v>
      </c>
      <c r="I45" s="16" t="e">
        <f>E45/#REF!</f>
        <v>#REF!</v>
      </c>
      <c r="J45" s="15">
        <f>E45/C45</f>
        <v>1.4151791447283935</v>
      </c>
      <c r="K45" s="16">
        <f>E45/D45</f>
        <v>1.4151791447283935</v>
      </c>
      <c r="L45" s="101"/>
    </row>
    <row r="46" spans="1:12" ht="15">
      <c r="A46" s="66" t="s">
        <v>45</v>
      </c>
      <c r="B46" s="63"/>
      <c r="C46" s="6">
        <v>82.6</v>
      </c>
      <c r="D46" s="6">
        <v>82.6</v>
      </c>
      <c r="E46" s="71">
        <v>119.1</v>
      </c>
      <c r="F46" s="71"/>
      <c r="G46" s="69"/>
      <c r="H46" s="70"/>
      <c r="I46" s="70"/>
      <c r="J46" s="70">
        <f>E46/C46</f>
        <v>1.4418886198547216</v>
      </c>
      <c r="K46" s="70">
        <f>E46/D46</f>
        <v>1.4418886198547216</v>
      </c>
      <c r="L46" s="101"/>
    </row>
    <row r="47" spans="1:12" ht="15">
      <c r="A47" s="66" t="s">
        <v>46</v>
      </c>
      <c r="B47" s="63"/>
      <c r="C47" s="6">
        <v>112.7</v>
      </c>
      <c r="D47" s="6">
        <v>112.7</v>
      </c>
      <c r="E47" s="71">
        <v>21.3</v>
      </c>
      <c r="F47" s="71"/>
      <c r="G47" s="69"/>
      <c r="H47" s="70"/>
      <c r="I47" s="70"/>
      <c r="J47" s="70">
        <f>E47/C47</f>
        <v>0.18899733806566105</v>
      </c>
      <c r="K47" s="70">
        <f>E47/D47</f>
        <v>0.18899733806566105</v>
      </c>
      <c r="L47" s="101"/>
    </row>
    <row r="48" spans="1:12" ht="15">
      <c r="A48" s="66" t="s">
        <v>47</v>
      </c>
      <c r="B48" s="63"/>
      <c r="C48" s="6">
        <v>46.2</v>
      </c>
      <c r="D48" s="6">
        <v>46.2</v>
      </c>
      <c r="E48" s="71">
        <v>36.7</v>
      </c>
      <c r="F48" s="71"/>
      <c r="G48" s="69"/>
      <c r="H48" s="70"/>
      <c r="I48" s="70"/>
      <c r="J48" s="70">
        <f>E48/C48</f>
        <v>0.7943722943722944</v>
      </c>
      <c r="K48" s="70">
        <f>E48/D48</f>
        <v>0.7943722943722944</v>
      </c>
      <c r="L48" s="102"/>
    </row>
    <row r="49" spans="1:12" ht="15">
      <c r="A49" s="66" t="s">
        <v>48</v>
      </c>
      <c r="B49" s="63"/>
      <c r="C49" s="6">
        <v>407.2</v>
      </c>
      <c r="D49" s="6">
        <v>407.2</v>
      </c>
      <c r="E49" s="71">
        <v>386.5</v>
      </c>
      <c r="F49" s="71"/>
      <c r="G49" s="69"/>
      <c r="H49" s="70"/>
      <c r="I49" s="70"/>
      <c r="J49" s="70">
        <f>E49/C49</f>
        <v>0.9491650294695482</v>
      </c>
      <c r="K49" s="70">
        <f>E49/D49</f>
        <v>0.9491650294695482</v>
      </c>
      <c r="L49" s="101"/>
    </row>
    <row r="50" spans="1:12" ht="15">
      <c r="A50" s="66" t="s">
        <v>49</v>
      </c>
      <c r="B50" s="63"/>
      <c r="C50" s="6">
        <v>64.2</v>
      </c>
      <c r="D50" s="6">
        <v>64.2</v>
      </c>
      <c r="E50" s="71">
        <v>60.6</v>
      </c>
      <c r="F50" s="71"/>
      <c r="G50" s="69"/>
      <c r="H50" s="70"/>
      <c r="I50" s="70"/>
      <c r="J50" s="70">
        <f>E50/C50</f>
        <v>0.9439252336448598</v>
      </c>
      <c r="K50" s="70">
        <f>E50/D50</f>
        <v>0.9439252336448598</v>
      </c>
      <c r="L50" s="101"/>
    </row>
    <row r="51" spans="1:12" ht="15">
      <c r="A51" s="66" t="s">
        <v>50</v>
      </c>
      <c r="B51" s="63"/>
      <c r="C51" s="6">
        <v>14.6</v>
      </c>
      <c r="D51" s="6">
        <v>14.6</v>
      </c>
      <c r="E51" s="71">
        <v>12.3</v>
      </c>
      <c r="F51" s="71"/>
      <c r="G51" s="69"/>
      <c r="H51" s="70"/>
      <c r="I51" s="70"/>
      <c r="J51" s="70">
        <f>E51/C51</f>
        <v>0.8424657534246576</v>
      </c>
      <c r="K51" s="70">
        <f>E51/D51</f>
        <v>0.8424657534246576</v>
      </c>
      <c r="L51" s="101"/>
    </row>
    <row r="52" spans="1:12" ht="15">
      <c r="A52" s="66" t="s">
        <v>51</v>
      </c>
      <c r="B52" s="63"/>
      <c r="C52" s="6"/>
      <c r="D52" s="6"/>
      <c r="E52" s="71">
        <v>0.1</v>
      </c>
      <c r="F52" s="71"/>
      <c r="G52" s="69"/>
      <c r="H52" s="70"/>
      <c r="I52" s="70"/>
      <c r="J52" s="70"/>
      <c r="K52" s="70"/>
      <c r="L52" s="102"/>
    </row>
    <row r="53" spans="1:11" s="9" customFormat="1" ht="12.75">
      <c r="A53" s="66" t="s">
        <v>52</v>
      </c>
      <c r="B53" s="63"/>
      <c r="C53" s="71">
        <v>60</v>
      </c>
      <c r="D53" s="71">
        <v>60</v>
      </c>
      <c r="E53" s="71">
        <v>76.2</v>
      </c>
      <c r="F53" s="71"/>
      <c r="G53" s="69"/>
      <c r="H53" s="70"/>
      <c r="I53" s="70"/>
      <c r="J53" s="70">
        <f>E53/C53</f>
        <v>1.27</v>
      </c>
      <c r="K53" s="70">
        <f>E53/D53</f>
        <v>1.27</v>
      </c>
    </row>
    <row r="54" spans="1:11" ht="12.75">
      <c r="A54" s="66" t="s">
        <v>53</v>
      </c>
      <c r="B54" s="63"/>
      <c r="C54" s="6">
        <v>1548.6</v>
      </c>
      <c r="D54" s="6">
        <v>1548.6</v>
      </c>
      <c r="E54" s="71">
        <v>2593.2</v>
      </c>
      <c r="F54" s="71"/>
      <c r="G54" s="69"/>
      <c r="H54" s="70"/>
      <c r="I54" s="70"/>
      <c r="J54" s="70">
        <f>E54/C54</f>
        <v>1.6745447500968618</v>
      </c>
      <c r="K54" s="70">
        <f>E54/D54</f>
        <v>1.6745447500968618</v>
      </c>
    </row>
    <row r="55" spans="1:249" ht="15">
      <c r="A55" s="7" t="s">
        <v>105</v>
      </c>
      <c r="B55" s="3" t="s">
        <v>95</v>
      </c>
      <c r="C55" s="4">
        <f>C56+C57+C58+C59+C60+C61+C62+C63+C64</f>
        <v>9476</v>
      </c>
      <c r="D55" s="4">
        <f>D56+D57+D58+D59+D60+D61+D62+D63+D64</f>
        <v>9536</v>
      </c>
      <c r="E55" s="4">
        <f>E56+E57+E58+E59+E60+E61+E62+E63+E64</f>
        <v>8727.7</v>
      </c>
      <c r="F55" s="4">
        <f>F56+F57+F58+F59+F60+F61+F62+F63+F64</f>
        <v>0</v>
      </c>
      <c r="G55" s="5">
        <f>E55/C55</f>
        <v>0.9210320810468553</v>
      </c>
      <c r="H55" s="16" t="e">
        <f>E55/#REF!</f>
        <v>#REF!</v>
      </c>
      <c r="I55" s="16" t="e">
        <f>E55/#REF!</f>
        <v>#REF!</v>
      </c>
      <c r="J55" s="15">
        <f>E55/C55</f>
        <v>0.9210320810468553</v>
      </c>
      <c r="K55" s="16">
        <f>E55/D55</f>
        <v>0.9152369966442954</v>
      </c>
      <c r="L55" s="101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249" s="9" customFormat="1" ht="15">
      <c r="A56" s="66" t="s">
        <v>45</v>
      </c>
      <c r="B56" s="63"/>
      <c r="C56" s="6">
        <v>1006</v>
      </c>
      <c r="D56" s="6">
        <v>1006</v>
      </c>
      <c r="E56" s="71">
        <v>1230.1</v>
      </c>
      <c r="F56" s="71"/>
      <c r="G56" s="69"/>
      <c r="H56" s="70"/>
      <c r="I56" s="70"/>
      <c r="J56" s="70">
        <f>E56/C56</f>
        <v>1.2227634194831014</v>
      </c>
      <c r="K56" s="70">
        <f>E56/D56</f>
        <v>1.2227634194831014</v>
      </c>
      <c r="L56" s="101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</row>
    <row r="57" spans="1:12" ht="15">
      <c r="A57" s="66" t="s">
        <v>46</v>
      </c>
      <c r="B57" s="63"/>
      <c r="C57" s="6">
        <v>344</v>
      </c>
      <c r="D57" s="6">
        <v>344</v>
      </c>
      <c r="E57" s="71">
        <v>463.7</v>
      </c>
      <c r="F57" s="71"/>
      <c r="G57" s="69"/>
      <c r="H57" s="70"/>
      <c r="I57" s="70"/>
      <c r="J57" s="70">
        <f>E57/C57</f>
        <v>1.3479651162790698</v>
      </c>
      <c r="K57" s="70">
        <f>E57/D57</f>
        <v>1.3479651162790698</v>
      </c>
      <c r="L57" s="101"/>
    </row>
    <row r="58" spans="1:12" ht="15">
      <c r="A58" s="66" t="s">
        <v>47</v>
      </c>
      <c r="B58" s="63"/>
      <c r="C58" s="6">
        <v>760</v>
      </c>
      <c r="D58" s="6">
        <v>760</v>
      </c>
      <c r="E58" s="71">
        <v>921.4</v>
      </c>
      <c r="F58" s="71"/>
      <c r="G58" s="69"/>
      <c r="H58" s="70"/>
      <c r="I58" s="70"/>
      <c r="J58" s="70">
        <f>E58/C58</f>
        <v>1.2123684210526315</v>
      </c>
      <c r="K58" s="70">
        <f>E58/D58</f>
        <v>1.2123684210526315</v>
      </c>
      <c r="L58" s="102"/>
    </row>
    <row r="59" spans="1:12" ht="12" customHeight="1">
      <c r="A59" s="66" t="s">
        <v>48</v>
      </c>
      <c r="B59" s="63"/>
      <c r="C59" s="6">
        <v>1005</v>
      </c>
      <c r="D59" s="6">
        <v>1005</v>
      </c>
      <c r="E59" s="71">
        <v>1088.1</v>
      </c>
      <c r="F59" s="71"/>
      <c r="G59" s="69"/>
      <c r="H59" s="70"/>
      <c r="I59" s="70"/>
      <c r="J59" s="70">
        <f>E59/C59</f>
        <v>1.082686567164179</v>
      </c>
      <c r="K59" s="70">
        <f>E59/D59</f>
        <v>1.082686567164179</v>
      </c>
      <c r="L59" s="101"/>
    </row>
    <row r="60" spans="1:12" ht="14.25" customHeight="1">
      <c r="A60" s="66" t="s">
        <v>49</v>
      </c>
      <c r="B60" s="63"/>
      <c r="C60" s="6">
        <v>395</v>
      </c>
      <c r="D60" s="6">
        <v>395</v>
      </c>
      <c r="E60" s="71">
        <v>443.8</v>
      </c>
      <c r="F60" s="71"/>
      <c r="G60" s="69"/>
      <c r="H60" s="70"/>
      <c r="I60" s="70"/>
      <c r="J60" s="70">
        <f>E60/C60</f>
        <v>1.1235443037974684</v>
      </c>
      <c r="K60" s="70">
        <f>E60/D60</f>
        <v>1.1235443037974684</v>
      </c>
      <c r="L60" s="101"/>
    </row>
    <row r="61" spans="1:12" ht="12" customHeight="1">
      <c r="A61" s="66" t="s">
        <v>50</v>
      </c>
      <c r="B61" s="63"/>
      <c r="C61" s="6">
        <v>796</v>
      </c>
      <c r="D61" s="6">
        <v>796</v>
      </c>
      <c r="E61" s="71">
        <v>930.3</v>
      </c>
      <c r="F61" s="71"/>
      <c r="G61" s="69"/>
      <c r="H61" s="70"/>
      <c r="I61" s="70"/>
      <c r="J61" s="70">
        <f>E61/C61</f>
        <v>1.168718592964824</v>
      </c>
      <c r="K61" s="70">
        <f>E61/D61</f>
        <v>1.168718592964824</v>
      </c>
      <c r="L61" s="101"/>
    </row>
    <row r="62" spans="1:12" ht="15">
      <c r="A62" s="66" t="s">
        <v>51</v>
      </c>
      <c r="B62" s="63"/>
      <c r="C62" s="6">
        <v>315</v>
      </c>
      <c r="D62" s="6">
        <v>315</v>
      </c>
      <c r="E62" s="71">
        <v>389.3</v>
      </c>
      <c r="F62" s="71"/>
      <c r="G62" s="69"/>
      <c r="H62" s="70"/>
      <c r="I62" s="70"/>
      <c r="J62" s="70">
        <f>E62/C62</f>
        <v>1.235873015873016</v>
      </c>
      <c r="K62" s="70">
        <f>E62/D62</f>
        <v>1.235873015873016</v>
      </c>
      <c r="L62" s="102"/>
    </row>
    <row r="63" spans="1:249" ht="12.75">
      <c r="A63" s="66" t="s">
        <v>52</v>
      </c>
      <c r="B63" s="63"/>
      <c r="C63" s="71">
        <v>692</v>
      </c>
      <c r="D63" s="71">
        <v>752</v>
      </c>
      <c r="E63" s="71">
        <v>676.2</v>
      </c>
      <c r="F63" s="71"/>
      <c r="G63" s="69"/>
      <c r="H63" s="70"/>
      <c r="I63" s="70"/>
      <c r="J63" s="70">
        <f>E63/C63</f>
        <v>0.9771676300578035</v>
      </c>
      <c r="K63" s="70">
        <f>E63/D63</f>
        <v>0.8992021276595745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53</v>
      </c>
      <c r="B64" s="63"/>
      <c r="C64" s="6">
        <v>4163</v>
      </c>
      <c r="D64" s="6">
        <v>4163</v>
      </c>
      <c r="E64" s="71">
        <v>2584.8</v>
      </c>
      <c r="F64" s="71"/>
      <c r="G64" s="69"/>
      <c r="H64" s="70"/>
      <c r="I64" s="70"/>
      <c r="J64" s="70">
        <f>E64/C64</f>
        <v>0.6208983905837138</v>
      </c>
      <c r="K64" s="70">
        <f>E64/D64</f>
        <v>0.6208983905837138</v>
      </c>
    </row>
    <row r="65" spans="1:11" ht="12.75">
      <c r="A65" s="131" t="s">
        <v>15</v>
      </c>
      <c r="B65" s="132"/>
      <c r="C65" s="13">
        <f>C5+C15+C25+C35+C45+C55</f>
        <v>36137.4</v>
      </c>
      <c r="D65" s="13">
        <f>D5+D15+D25+D35+D45+D55</f>
        <v>37123.5</v>
      </c>
      <c r="E65" s="13">
        <f>E5+E15+E25+E35+E45+E55</f>
        <v>36500.3</v>
      </c>
      <c r="F65" s="13">
        <f>F5+F15+F25+F35+F45+F55</f>
        <v>0</v>
      </c>
      <c r="G65" s="14">
        <f>E65/C65</f>
        <v>1.0100422277197585</v>
      </c>
      <c r="H65" s="14" t="e">
        <f>E65/#REF!</f>
        <v>#REF!</v>
      </c>
      <c r="I65" s="14" t="e">
        <f>E65/#REF!</f>
        <v>#REF!</v>
      </c>
      <c r="J65" s="26">
        <f>E65/C65</f>
        <v>1.0100422277197585</v>
      </c>
      <c r="K65" s="26">
        <f>E65/D65</f>
        <v>0.9832127897423466</v>
      </c>
    </row>
    <row r="66" spans="1:11" ht="12.75">
      <c r="A66" s="7" t="s">
        <v>85</v>
      </c>
      <c r="B66" s="28" t="s">
        <v>16</v>
      </c>
      <c r="C66" s="4">
        <f>C67</f>
        <v>2189.1</v>
      </c>
      <c r="D66" s="4">
        <f>D67</f>
        <v>3389.1</v>
      </c>
      <c r="E66" s="4">
        <f>E67</f>
        <v>4212.5</v>
      </c>
      <c r="F66" s="4">
        <f>F67</f>
        <v>0</v>
      </c>
      <c r="G66" s="5">
        <f>E66/C66</f>
        <v>1.9243067927458775</v>
      </c>
      <c r="H66" s="5" t="e">
        <f>E66/#REF!</f>
        <v>#REF!</v>
      </c>
      <c r="I66" s="5" t="e">
        <f>E66/#REF!</f>
        <v>#REF!</v>
      </c>
      <c r="J66" s="15">
        <f>E66/C66</f>
        <v>1.9243067927458775</v>
      </c>
      <c r="K66" s="16">
        <f>E66/D66</f>
        <v>1.2429553568794076</v>
      </c>
    </row>
    <row r="67" spans="1:11" ht="12.75">
      <c r="A67" s="66" t="s">
        <v>53</v>
      </c>
      <c r="B67" s="63"/>
      <c r="C67" s="6">
        <v>2189.1</v>
      </c>
      <c r="D67" s="6">
        <v>3389.1</v>
      </c>
      <c r="E67" s="71">
        <v>4212.5</v>
      </c>
      <c r="F67" s="68"/>
      <c r="G67" s="69"/>
      <c r="H67" s="69"/>
      <c r="I67" s="69"/>
      <c r="J67" s="70">
        <f>E67/C67</f>
        <v>1.9243067927458775</v>
      </c>
      <c r="K67" s="70">
        <f>E67/D67</f>
        <v>1.2429553568794076</v>
      </c>
    </row>
    <row r="68" spans="1:249" ht="12.75">
      <c r="A68" s="10" t="s">
        <v>129</v>
      </c>
      <c r="B68" s="84" t="s">
        <v>25</v>
      </c>
      <c r="C68" s="12"/>
      <c r="D68" s="12"/>
      <c r="E68" s="12">
        <f>E69</f>
        <v>0</v>
      </c>
      <c r="F68" s="85"/>
      <c r="G68" s="30"/>
      <c r="H68" s="30"/>
      <c r="I68" s="30"/>
      <c r="J68" s="70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6" t="s">
        <v>53</v>
      </c>
      <c r="B69" s="72"/>
      <c r="C69" s="6"/>
      <c r="D69" s="6"/>
      <c r="E69" s="71"/>
      <c r="F69" s="68"/>
      <c r="G69" s="69"/>
      <c r="H69" s="69"/>
      <c r="I69" s="69"/>
      <c r="J69" s="70"/>
      <c r="K69" s="70"/>
    </row>
    <row r="70" spans="1:11" ht="12.75">
      <c r="A70" s="7" t="s">
        <v>86</v>
      </c>
      <c r="B70" s="27" t="s">
        <v>54</v>
      </c>
      <c r="C70" s="4">
        <f>C71</f>
        <v>100</v>
      </c>
      <c r="D70" s="4">
        <f>D71</f>
        <v>940.5</v>
      </c>
      <c r="E70" s="4">
        <f>E71</f>
        <v>1214.7</v>
      </c>
      <c r="F70" s="4">
        <f>F71</f>
        <v>0</v>
      </c>
      <c r="G70" s="5">
        <f>E70/C70</f>
        <v>12.147</v>
      </c>
      <c r="H70" s="16" t="s">
        <v>14</v>
      </c>
      <c r="I70" s="16" t="s">
        <v>14</v>
      </c>
      <c r="J70" s="15" t="s">
        <v>14</v>
      </c>
      <c r="K70" s="15">
        <f>E70/D70</f>
        <v>1.2915470494417862</v>
      </c>
    </row>
    <row r="71" spans="1:11" ht="12.75">
      <c r="A71" s="66" t="s">
        <v>53</v>
      </c>
      <c r="B71" s="72"/>
      <c r="C71" s="6">
        <v>100</v>
      </c>
      <c r="D71" s="6">
        <v>940.5</v>
      </c>
      <c r="E71" s="71">
        <v>1214.7</v>
      </c>
      <c r="F71" s="68"/>
      <c r="G71" s="69"/>
      <c r="H71" s="70"/>
      <c r="I71" s="70"/>
      <c r="J71" s="70" t="s">
        <v>14</v>
      </c>
      <c r="K71" s="70">
        <f>E71/D71</f>
        <v>1.2915470494417862</v>
      </c>
    </row>
    <row r="72" spans="1:11" ht="25.5">
      <c r="A72" s="7" t="s">
        <v>112</v>
      </c>
      <c r="B72" s="27" t="s">
        <v>115</v>
      </c>
      <c r="C72" s="12">
        <v>0</v>
      </c>
      <c r="D72" s="12">
        <v>0</v>
      </c>
      <c r="E72" s="12">
        <v>43.9</v>
      </c>
      <c r="F72" s="85"/>
      <c r="G72" s="30"/>
      <c r="H72" s="15"/>
      <c r="I72" s="15"/>
      <c r="J72" s="70"/>
      <c r="K72" s="70"/>
    </row>
    <row r="73" spans="1:11" ht="15" customHeight="1">
      <c r="A73" s="66" t="s">
        <v>53</v>
      </c>
      <c r="B73" s="72"/>
      <c r="C73" s="6"/>
      <c r="D73" s="6"/>
      <c r="E73" s="71">
        <v>46.8</v>
      </c>
      <c r="F73" s="68"/>
      <c r="G73" s="69"/>
      <c r="H73" s="70"/>
      <c r="I73" s="70"/>
      <c r="J73" s="70"/>
      <c r="K73" s="70"/>
    </row>
    <row r="74" spans="1:11" ht="12.75">
      <c r="A74" s="131" t="s">
        <v>26</v>
      </c>
      <c r="B74" s="132"/>
      <c r="C74" s="13">
        <f>C66+C70</f>
        <v>2289.1</v>
      </c>
      <c r="D74" s="13">
        <f>D66+D70</f>
        <v>4329.6</v>
      </c>
      <c r="E74" s="13">
        <f>E66+E70+E68+E72</f>
        <v>5471.099999999999</v>
      </c>
      <c r="F74" s="13">
        <f>F66+F70</f>
        <v>0</v>
      </c>
      <c r="G74" s="14">
        <f>E74/C74</f>
        <v>2.390065964789655</v>
      </c>
      <c r="H74" s="16" t="s">
        <v>14</v>
      </c>
      <c r="I74" s="16" t="s">
        <v>14</v>
      </c>
      <c r="J74" s="26" t="s">
        <v>14</v>
      </c>
      <c r="K74" s="26">
        <f>E74/D74</f>
        <v>1.2636502217294898</v>
      </c>
    </row>
    <row r="75" spans="1:11" ht="16.5">
      <c r="A75" s="117" t="s">
        <v>55</v>
      </c>
      <c r="B75" s="118"/>
      <c r="C75" s="17">
        <f>C76+C77+C78+C79+C80+C81+C82+C83+C84</f>
        <v>38426.5</v>
      </c>
      <c r="D75" s="17">
        <f>D76+D77+D78+D79+D80+D81+D82+D83+D84</f>
        <v>41453.1</v>
      </c>
      <c r="E75" s="17">
        <f>E76+E77+E78+E79+E80+E81+E82+E83+E84</f>
        <v>41974.3</v>
      </c>
      <c r="F75" s="17">
        <f>F76+F77+F78+F79+F80+F81+F82+F83+F84</f>
        <v>0</v>
      </c>
      <c r="G75" s="42">
        <f>E75/C75</f>
        <v>1.0923269098148414</v>
      </c>
      <c r="H75" s="42" t="e">
        <f>E75/#REF!</f>
        <v>#REF!</v>
      </c>
      <c r="I75" s="42" t="e">
        <f>E75/#REF!</f>
        <v>#REF!</v>
      </c>
      <c r="J75" s="83">
        <f>E75/C75</f>
        <v>1.0923269098148414</v>
      </c>
      <c r="K75" s="52">
        <f>E75/D75</f>
        <v>1.0125732454267595</v>
      </c>
    </row>
    <row r="76" spans="1:11" ht="12.75">
      <c r="A76" s="66" t="s">
        <v>45</v>
      </c>
      <c r="B76" s="63"/>
      <c r="C76" s="4">
        <f>C6+C16+C26+C36+C46+C56</f>
        <v>2593.8</v>
      </c>
      <c r="D76" s="4">
        <f>D6+D16+D26+D36+D46+D56</f>
        <v>2593.8</v>
      </c>
      <c r="E76" s="4">
        <f>E6+E16+E26+E36+E46+E56</f>
        <v>2925.5</v>
      </c>
      <c r="F76" s="4">
        <f>F6+F16+F26+F36+F46+F56</f>
        <v>0</v>
      </c>
      <c r="G76" s="30">
        <f>E76/C76</f>
        <v>1.1278818721566812</v>
      </c>
      <c r="H76" s="5" t="e">
        <f>E76/#REF!</f>
        <v>#REF!</v>
      </c>
      <c r="I76" s="5" t="e">
        <f>E76/#REF!</f>
        <v>#REF!</v>
      </c>
      <c r="J76" s="15">
        <f>E76/C76</f>
        <v>1.1278818721566812</v>
      </c>
      <c r="K76" s="16">
        <f>E76/D76</f>
        <v>1.1278818721566812</v>
      </c>
    </row>
    <row r="77" spans="1:11" ht="12.75">
      <c r="A77" s="66" t="s">
        <v>46</v>
      </c>
      <c r="B77" s="63"/>
      <c r="C77" s="4">
        <f>C7+C17+C27+C37+C47+C57</f>
        <v>1331.8</v>
      </c>
      <c r="D77" s="4">
        <f>D7+D17+D27+D37+D47+D57</f>
        <v>1331.8</v>
      </c>
      <c r="E77" s="4">
        <f>E7+E17+E27+E37+E47+E57</f>
        <v>1353.6</v>
      </c>
      <c r="F77" s="4">
        <f>F7+F17+F27+F37+F47+F57</f>
        <v>0</v>
      </c>
      <c r="G77" s="30">
        <f>E77/C77</f>
        <v>1.01636882414777</v>
      </c>
      <c r="H77" s="5" t="e">
        <f>E77/#REF!</f>
        <v>#REF!</v>
      </c>
      <c r="I77" s="5" t="e">
        <f>E77/#REF!</f>
        <v>#REF!</v>
      </c>
      <c r="J77" s="15">
        <f>E77/C77</f>
        <v>1.01636882414777</v>
      </c>
      <c r="K77" s="16">
        <f>E77/D77</f>
        <v>1.01636882414777</v>
      </c>
    </row>
    <row r="78" spans="1:11" ht="12.75">
      <c r="A78" s="66" t="s">
        <v>47</v>
      </c>
      <c r="B78" s="63"/>
      <c r="C78" s="4">
        <f>C8+C18+C28+C38+C48+C58</f>
        <v>2210.3</v>
      </c>
      <c r="D78" s="4">
        <f>D8+D18+D28+D38+D48+D58</f>
        <v>2210.3</v>
      </c>
      <c r="E78" s="4">
        <f>E8+E18+E28+E38+E48+E58</f>
        <v>2418.4</v>
      </c>
      <c r="F78" s="4">
        <f>F8+F18+F28+F38+F48+F58</f>
        <v>0</v>
      </c>
      <c r="G78" s="30">
        <f>E78/C78</f>
        <v>1.0941501153689543</v>
      </c>
      <c r="H78" s="5" t="e">
        <f>E78/#REF!</f>
        <v>#REF!</v>
      </c>
      <c r="I78" s="5" t="e">
        <f>E78/#REF!</f>
        <v>#REF!</v>
      </c>
      <c r="J78" s="15">
        <f>E78/C78</f>
        <v>1.0941501153689543</v>
      </c>
      <c r="K78" s="16">
        <f>E78/D78</f>
        <v>1.0941501153689543</v>
      </c>
    </row>
    <row r="79" spans="1:11" ht="12.75">
      <c r="A79" s="66" t="s">
        <v>48</v>
      </c>
      <c r="B79" s="63"/>
      <c r="C79" s="4">
        <f>C9+C19+C29+C39+C49+C59</f>
        <v>3058</v>
      </c>
      <c r="D79" s="4">
        <f>D9+D19+D29+D39+D49+D59</f>
        <v>3058</v>
      </c>
      <c r="E79" s="4">
        <f>E9+E19+E29+E39+E49+E59</f>
        <v>3022.5</v>
      </c>
      <c r="F79" s="4">
        <f>F9+F19+F29+F39+F49+F59</f>
        <v>0</v>
      </c>
      <c r="G79" s="30">
        <f>E79/C79</f>
        <v>0.9883911052975801</v>
      </c>
      <c r="H79" s="5" t="e">
        <f>E79/#REF!</f>
        <v>#REF!</v>
      </c>
      <c r="I79" s="5" t="e">
        <f>E79/#REF!</f>
        <v>#REF!</v>
      </c>
      <c r="J79" s="15">
        <f>E79/C79</f>
        <v>0.9883911052975801</v>
      </c>
      <c r="K79" s="16">
        <f>E79/D79</f>
        <v>0.9883911052975801</v>
      </c>
    </row>
    <row r="80" spans="1:11" ht="12.75">
      <c r="A80" s="66" t="s">
        <v>49</v>
      </c>
      <c r="B80" s="63"/>
      <c r="C80" s="4">
        <f>C10+C20+C30+C40+C50+C60</f>
        <v>1274.5</v>
      </c>
      <c r="D80" s="4">
        <f>D10+D20+D30+D40+D50+D60</f>
        <v>1274.5</v>
      </c>
      <c r="E80" s="4">
        <f>E10+E20+E30+E40+E50+E60</f>
        <v>1332.9</v>
      </c>
      <c r="F80" s="4">
        <f>F10+F20+F30+F40+F50+F60</f>
        <v>0</v>
      </c>
      <c r="G80" s="30">
        <f>E80/C80</f>
        <v>1.0458218909376227</v>
      </c>
      <c r="H80" s="5" t="e">
        <f>E80/#REF!</f>
        <v>#REF!</v>
      </c>
      <c r="I80" s="5" t="e">
        <f>E80/#REF!</f>
        <v>#REF!</v>
      </c>
      <c r="J80" s="15">
        <f>E80/C80</f>
        <v>1.0458218909376227</v>
      </c>
      <c r="K80" s="16">
        <f>E80/D80</f>
        <v>1.0458218909376227</v>
      </c>
    </row>
    <row r="81" spans="1:11" ht="12.75">
      <c r="A81" s="66" t="s">
        <v>50</v>
      </c>
      <c r="B81" s="63"/>
      <c r="C81" s="4">
        <f>C11+C21+C31+C41+C51+C61</f>
        <v>3049</v>
      </c>
      <c r="D81" s="4">
        <f>D11+D21+D31+D41+D51+D61</f>
        <v>3275.1</v>
      </c>
      <c r="E81" s="4">
        <f>E11+E21+E31+E41+E51+E61</f>
        <v>3004.6000000000004</v>
      </c>
      <c r="F81" s="4">
        <f>F11+F21+F31+F41+F51+F61</f>
        <v>0</v>
      </c>
      <c r="G81" s="30">
        <f>E81/C81</f>
        <v>0.9854378484749099</v>
      </c>
      <c r="H81" s="5" t="e">
        <f>E81/#REF!</f>
        <v>#REF!</v>
      </c>
      <c r="I81" s="5" t="e">
        <f>E81/#REF!</f>
        <v>#REF!</v>
      </c>
      <c r="J81" s="15">
        <f>E81/C81</f>
        <v>0.9854378484749099</v>
      </c>
      <c r="K81" s="16">
        <f>E81/D81</f>
        <v>0.9174071020732193</v>
      </c>
    </row>
    <row r="82" spans="1:11" ht="13.5" customHeight="1">
      <c r="A82" s="66" t="s">
        <v>51</v>
      </c>
      <c r="B82" s="63"/>
      <c r="C82" s="4">
        <f>C12+C22+C32+C42+C52+C62</f>
        <v>1726.6</v>
      </c>
      <c r="D82" s="4">
        <f>D12+D22+D32+D42+D52+D62</f>
        <v>1726.6</v>
      </c>
      <c r="E82" s="4">
        <f>E12+E22+E32+E42+E52+E62</f>
        <v>1747.3</v>
      </c>
      <c r="F82" s="4">
        <f>F12+F22+F32+F42+F52+F62</f>
        <v>0</v>
      </c>
      <c r="G82" s="30">
        <f>E82/C82</f>
        <v>1.011988879879532</v>
      </c>
      <c r="H82" s="5" t="e">
        <f>E82/#REF!</f>
        <v>#REF!</v>
      </c>
      <c r="I82" s="5" t="e">
        <f>E82/#REF!</f>
        <v>#REF!</v>
      </c>
      <c r="J82" s="15">
        <f>E82/C82</f>
        <v>1.011988879879532</v>
      </c>
      <c r="K82" s="16">
        <f>E82/D82</f>
        <v>1.011988879879532</v>
      </c>
    </row>
    <row r="83" spans="1:11" ht="15.75" customHeight="1">
      <c r="A83" s="66" t="s">
        <v>52</v>
      </c>
      <c r="B83" s="63"/>
      <c r="C83" s="4">
        <f>C13+C23+C33+C43+C53+C63</f>
        <v>2325.3</v>
      </c>
      <c r="D83" s="4">
        <f>D13+D23+D33+D43+D53+D63</f>
        <v>2485.3</v>
      </c>
      <c r="E83" s="4">
        <f>E13+E23+E33+E43+E53+E63</f>
        <v>2316.5</v>
      </c>
      <c r="F83" s="4">
        <f>F13+F23+F33+F43+F53+F63</f>
        <v>0</v>
      </c>
      <c r="G83" s="30">
        <f>E83/C83</f>
        <v>0.9962155420805917</v>
      </c>
      <c r="H83" s="5" t="e">
        <f>E83/#REF!</f>
        <v>#REF!</v>
      </c>
      <c r="I83" s="5" t="e">
        <f>E83/#REF!</f>
        <v>#REF!</v>
      </c>
      <c r="J83" s="15">
        <f>E83/C83</f>
        <v>0.9962155420805917</v>
      </c>
      <c r="K83" s="16">
        <f>E83/D83</f>
        <v>0.9320806341286766</v>
      </c>
    </row>
    <row r="84" spans="1:11" ht="12.75">
      <c r="A84" s="66" t="s">
        <v>53</v>
      </c>
      <c r="B84" s="63"/>
      <c r="C84" s="4">
        <f>C14+C24+C34+C44+C54+C64+C67+C71+C73</f>
        <v>20857.199999999997</v>
      </c>
      <c r="D84" s="4">
        <f>D14+D24+D34+D44+D54+D64+D67+D71+D73</f>
        <v>23497.699999999997</v>
      </c>
      <c r="E84" s="4">
        <f>E14+E24+E34+E44+E54+E64+E67+E71+E73+E69</f>
        <v>23853</v>
      </c>
      <c r="F84" s="4">
        <f>F14+F24+F34+F44+F54+F64+F67+F71+F73</f>
        <v>0</v>
      </c>
      <c r="G84" s="4">
        <f>G14+G24+G34+G44+G54+G64+G67+G71+G73</f>
        <v>0</v>
      </c>
      <c r="H84" s="4">
        <f>H14+H24+H34+H44+H54+H64+H67+H71+H73</f>
        <v>0</v>
      </c>
      <c r="I84" s="4">
        <f>I14+I24+I34+I44+I54+I64+I67+I71+I73</f>
        <v>0</v>
      </c>
      <c r="J84" s="15">
        <f>E84/C84</f>
        <v>1.143633853057937</v>
      </c>
      <c r="K84" s="16">
        <f>E84/D84</f>
        <v>1.0151206288275023</v>
      </c>
    </row>
    <row r="85" spans="1:11" ht="63">
      <c r="A85" s="19" t="s">
        <v>56</v>
      </c>
      <c r="B85" s="1" t="s">
        <v>57</v>
      </c>
      <c r="C85" s="4">
        <f>C86+C87+C88+C89+C90+C91+C92+C93+C94</f>
        <v>26594.1</v>
      </c>
      <c r="D85" s="4">
        <f>D86+D87+D88+D89+D90+D91+D92+D93+D94</f>
        <v>26594.1</v>
      </c>
      <c r="E85" s="4">
        <f>E86+E87+E88+E89+E90+E91+E92+E93+E94</f>
        <v>24288.8</v>
      </c>
      <c r="F85" s="4">
        <f>F86+F87+F88+F89+F90+F91+F92+F93+F94</f>
        <v>0</v>
      </c>
      <c r="G85" s="5">
        <f>E85/C85</f>
        <v>0.9133153594218266</v>
      </c>
      <c r="H85" s="16" t="e">
        <f>E85/#REF!</f>
        <v>#REF!</v>
      </c>
      <c r="I85" s="16" t="e">
        <f>E85/#REF!</f>
        <v>#REF!</v>
      </c>
      <c r="J85" s="15">
        <f>E85/C85</f>
        <v>0.9133153594218266</v>
      </c>
      <c r="K85" s="16">
        <f>E85/D85</f>
        <v>0.9133153594218266</v>
      </c>
    </row>
    <row r="86" spans="1:11" ht="12.75">
      <c r="A86" s="66" t="s">
        <v>45</v>
      </c>
      <c r="B86" s="63"/>
      <c r="C86" s="6">
        <v>4419</v>
      </c>
      <c r="D86" s="6">
        <v>4419</v>
      </c>
      <c r="E86" s="6">
        <v>4028.2</v>
      </c>
      <c r="F86" s="6"/>
      <c r="G86" s="69"/>
      <c r="H86" s="70"/>
      <c r="I86" s="70"/>
      <c r="J86" s="70">
        <f>E86/C86</f>
        <v>0.9115637021950667</v>
      </c>
      <c r="K86" s="70">
        <f>E86/D86</f>
        <v>0.9115637021950667</v>
      </c>
    </row>
    <row r="87" spans="1:11" ht="12.75">
      <c r="A87" s="66" t="s">
        <v>46</v>
      </c>
      <c r="B87" s="63"/>
      <c r="C87" s="6">
        <v>1957.4</v>
      </c>
      <c r="D87" s="6">
        <v>1957.4</v>
      </c>
      <c r="E87" s="6">
        <v>1784.3</v>
      </c>
      <c r="F87" s="6"/>
      <c r="G87" s="69"/>
      <c r="H87" s="70"/>
      <c r="I87" s="70"/>
      <c r="J87" s="70">
        <f>E87/C87</f>
        <v>0.911566363543476</v>
      </c>
      <c r="K87" s="70">
        <f>E87/D87</f>
        <v>0.911566363543476</v>
      </c>
    </row>
    <row r="88" spans="1:11" ht="12.75">
      <c r="A88" s="66" t="s">
        <v>47</v>
      </c>
      <c r="B88" s="63"/>
      <c r="C88" s="6">
        <v>4359</v>
      </c>
      <c r="D88" s="6">
        <v>4359</v>
      </c>
      <c r="E88" s="6">
        <v>3973.6</v>
      </c>
      <c r="F88" s="6"/>
      <c r="G88" s="69"/>
      <c r="H88" s="70"/>
      <c r="I88" s="70"/>
      <c r="J88" s="70">
        <f>E88/C88</f>
        <v>0.911585225969259</v>
      </c>
      <c r="K88" s="70">
        <f>E88/D88</f>
        <v>0.911585225969259</v>
      </c>
    </row>
    <row r="89" spans="1:11" ht="12.75">
      <c r="A89" s="66" t="s">
        <v>48</v>
      </c>
      <c r="B89" s="63"/>
      <c r="C89" s="6">
        <v>2509.8</v>
      </c>
      <c r="D89" s="6">
        <v>2509.8</v>
      </c>
      <c r="E89" s="6">
        <v>2287.9</v>
      </c>
      <c r="F89" s="6"/>
      <c r="G89" s="69"/>
      <c r="H89" s="70"/>
      <c r="I89" s="70"/>
      <c r="J89" s="70">
        <f>E89/C89</f>
        <v>0.9115865806040322</v>
      </c>
      <c r="K89" s="70">
        <f>E89/D89</f>
        <v>0.9115865806040322</v>
      </c>
    </row>
    <row r="90" spans="1:11" ht="12.75">
      <c r="A90" s="66" t="s">
        <v>49</v>
      </c>
      <c r="B90" s="63"/>
      <c r="C90" s="6">
        <v>2220.4</v>
      </c>
      <c r="D90" s="6">
        <v>2220.4</v>
      </c>
      <c r="E90" s="6">
        <v>2024.1</v>
      </c>
      <c r="F90" s="6"/>
      <c r="G90" s="69"/>
      <c r="H90" s="70"/>
      <c r="I90" s="70"/>
      <c r="J90" s="70">
        <f>E90/C90</f>
        <v>0.9115925058548009</v>
      </c>
      <c r="K90" s="70">
        <f>E90/D90</f>
        <v>0.9115925058548009</v>
      </c>
    </row>
    <row r="91" spans="1:249" s="9" customFormat="1" ht="12" customHeight="1">
      <c r="A91" s="66" t="s">
        <v>50</v>
      </c>
      <c r="B91" s="63"/>
      <c r="C91" s="6">
        <v>3094</v>
      </c>
      <c r="D91" s="6">
        <v>3094</v>
      </c>
      <c r="E91" s="6">
        <v>2820.4</v>
      </c>
      <c r="F91" s="6"/>
      <c r="G91" s="69"/>
      <c r="H91" s="70"/>
      <c r="I91" s="70"/>
      <c r="J91" s="70">
        <f>E91/C91</f>
        <v>0.9115707821590174</v>
      </c>
      <c r="K91" s="70">
        <f>E91/D91</f>
        <v>0.9115707821590174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</row>
    <row r="92" spans="1:249" s="9" customFormat="1" ht="12.75">
      <c r="A92" s="66" t="s">
        <v>51</v>
      </c>
      <c r="B92" s="63"/>
      <c r="C92" s="6">
        <v>3636.2</v>
      </c>
      <c r="D92" s="6">
        <v>3636.2</v>
      </c>
      <c r="E92" s="6">
        <v>3314.8</v>
      </c>
      <c r="F92" s="6"/>
      <c r="G92" s="69"/>
      <c r="H92" s="70"/>
      <c r="I92" s="70"/>
      <c r="J92" s="70">
        <f>E92/C92</f>
        <v>0.9116110224960124</v>
      </c>
      <c r="K92" s="70">
        <f>E92/D92</f>
        <v>0.9116110224960124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</row>
    <row r="93" spans="1:249" s="9" customFormat="1" ht="12.75" customHeight="1">
      <c r="A93" s="66" t="s">
        <v>52</v>
      </c>
      <c r="B93" s="63"/>
      <c r="C93" s="6">
        <v>3349.8</v>
      </c>
      <c r="D93" s="6">
        <v>3349.8</v>
      </c>
      <c r="E93" s="6">
        <v>3099.7</v>
      </c>
      <c r="F93" s="6"/>
      <c r="G93" s="69"/>
      <c r="H93" s="70"/>
      <c r="I93" s="70"/>
      <c r="J93" s="70">
        <f>E93/C93</f>
        <v>0.9253388261985789</v>
      </c>
      <c r="K93" s="70">
        <f>E93/D93</f>
        <v>0.9253388261985789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</row>
    <row r="94" spans="1:249" s="9" customFormat="1" ht="12.75">
      <c r="A94" s="80" t="s">
        <v>53</v>
      </c>
      <c r="B94" s="63"/>
      <c r="C94" s="6">
        <v>1048.5</v>
      </c>
      <c r="D94" s="6">
        <v>1048.5</v>
      </c>
      <c r="E94" s="6">
        <v>955.8</v>
      </c>
      <c r="F94" s="68"/>
      <c r="G94" s="69"/>
      <c r="H94" s="70"/>
      <c r="I94" s="70"/>
      <c r="J94" s="70">
        <f>E94/C94</f>
        <v>0.911587982832618</v>
      </c>
      <c r="K94" s="70">
        <f>E94/D94</f>
        <v>0.911587982832618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</row>
    <row r="95" spans="1:249" s="9" customFormat="1" ht="110.25">
      <c r="A95" s="19" t="s">
        <v>58</v>
      </c>
      <c r="B95" s="1" t="s">
        <v>59</v>
      </c>
      <c r="C95" s="4">
        <f>C96+C97+C98+C99+C100+C101+C102+C103+C104</f>
        <v>1085.1999999999998</v>
      </c>
      <c r="D95" s="4">
        <f>D96+D97+D98+D99+D100+D101+D102+D103+D104</f>
        <v>1085.1999999999998</v>
      </c>
      <c r="E95" s="4">
        <f>E96+E97+E98+E99+E100+E101+E102+E103+E104</f>
        <v>1085.1999999999998</v>
      </c>
      <c r="F95" s="4">
        <f>F96+F97+F98+F99+F100+F101+F102+F103+F104</f>
        <v>0</v>
      </c>
      <c r="G95" s="5">
        <f>E95/C95</f>
        <v>1</v>
      </c>
      <c r="H95" s="5" t="e">
        <f>E95/#REF!</f>
        <v>#REF!</v>
      </c>
      <c r="I95" s="5" t="e">
        <f>E95/#REF!</f>
        <v>#REF!</v>
      </c>
      <c r="J95" s="15">
        <f>E95/C95</f>
        <v>1</v>
      </c>
      <c r="K95" s="16">
        <f>E95/D95</f>
        <v>1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</row>
    <row r="96" spans="1:249" s="9" customFormat="1" ht="12.75">
      <c r="A96" s="66" t="s">
        <v>45</v>
      </c>
      <c r="B96" s="63"/>
      <c r="C96" s="6">
        <v>83.4</v>
      </c>
      <c r="D96" s="6">
        <v>83.4</v>
      </c>
      <c r="E96" s="6">
        <v>83.4</v>
      </c>
      <c r="F96" s="68"/>
      <c r="G96" s="69">
        <f>E96/C96</f>
        <v>1</v>
      </c>
      <c r="H96" s="69" t="e">
        <f>E96/#REF!</f>
        <v>#REF!</v>
      </c>
      <c r="I96" s="69" t="e">
        <f>E96/#REF!</f>
        <v>#REF!</v>
      </c>
      <c r="J96" s="70">
        <f>E96/C96</f>
        <v>1</v>
      </c>
      <c r="K96" s="70">
        <f>E96/D96</f>
        <v>1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</row>
    <row r="97" spans="1:249" s="9" customFormat="1" ht="13.5" customHeight="1">
      <c r="A97" s="66" t="s">
        <v>46</v>
      </c>
      <c r="B97" s="63"/>
      <c r="C97" s="6">
        <v>83.4</v>
      </c>
      <c r="D97" s="6">
        <v>83.4</v>
      </c>
      <c r="E97" s="6">
        <v>83.4</v>
      </c>
      <c r="F97" s="68"/>
      <c r="G97" s="69">
        <f>E97/C97</f>
        <v>1</v>
      </c>
      <c r="H97" s="69" t="e">
        <f>E97/#REF!</f>
        <v>#REF!</v>
      </c>
      <c r="I97" s="69" t="e">
        <f>E97/#REF!</f>
        <v>#REF!</v>
      </c>
      <c r="J97" s="70">
        <f>E97/C97</f>
        <v>1</v>
      </c>
      <c r="K97" s="70">
        <f>E97/D97</f>
        <v>1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</row>
    <row r="98" spans="1:249" s="9" customFormat="1" ht="12.75">
      <c r="A98" s="66" t="s">
        <v>47</v>
      </c>
      <c r="B98" s="63"/>
      <c r="C98" s="6">
        <v>83.5</v>
      </c>
      <c r="D98" s="6">
        <v>83.5</v>
      </c>
      <c r="E98" s="6">
        <v>83.5</v>
      </c>
      <c r="F98" s="68"/>
      <c r="G98" s="69">
        <f>E98/C98</f>
        <v>1</v>
      </c>
      <c r="H98" s="69" t="e">
        <f>E98/#REF!</f>
        <v>#REF!</v>
      </c>
      <c r="I98" s="69" t="e">
        <f>E98/#REF!</f>
        <v>#REF!</v>
      </c>
      <c r="J98" s="70">
        <f>E98/C98</f>
        <v>1</v>
      </c>
      <c r="K98" s="70">
        <f>E98/D98</f>
        <v>1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</row>
    <row r="99" spans="1:249" s="9" customFormat="1" ht="12.75">
      <c r="A99" s="66" t="s">
        <v>48</v>
      </c>
      <c r="B99" s="63"/>
      <c r="C99" s="6">
        <v>83.5</v>
      </c>
      <c r="D99" s="6">
        <v>83.5</v>
      </c>
      <c r="E99" s="6">
        <v>83.5</v>
      </c>
      <c r="F99" s="68"/>
      <c r="G99" s="69">
        <f>E99/C99</f>
        <v>1</v>
      </c>
      <c r="H99" s="69" t="e">
        <f>E99/#REF!</f>
        <v>#REF!</v>
      </c>
      <c r="I99" s="69" t="e">
        <f>E99/#REF!</f>
        <v>#REF!</v>
      </c>
      <c r="J99" s="70">
        <f>E99/C99</f>
        <v>1</v>
      </c>
      <c r="K99" s="70">
        <f>E99/D99</f>
        <v>1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</row>
    <row r="100" spans="1:249" s="9" customFormat="1" ht="12.75">
      <c r="A100" s="66" t="s">
        <v>49</v>
      </c>
      <c r="B100" s="63"/>
      <c r="C100" s="6">
        <v>83.5</v>
      </c>
      <c r="D100" s="6">
        <v>83.5</v>
      </c>
      <c r="E100" s="6">
        <v>83.5</v>
      </c>
      <c r="F100" s="68"/>
      <c r="G100" s="69">
        <f>E100/C100</f>
        <v>1</v>
      </c>
      <c r="H100" s="69" t="e">
        <f>E100/#REF!</f>
        <v>#REF!</v>
      </c>
      <c r="I100" s="69" t="e">
        <f>E100/#REF!</f>
        <v>#REF!</v>
      </c>
      <c r="J100" s="70">
        <f>E100/C100</f>
        <v>1</v>
      </c>
      <c r="K100" s="70">
        <f>E100/D100</f>
        <v>1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</row>
    <row r="101" spans="1:249" s="9" customFormat="1" ht="12.75">
      <c r="A101" s="66" t="s">
        <v>50</v>
      </c>
      <c r="B101" s="63"/>
      <c r="C101" s="6">
        <v>83.5</v>
      </c>
      <c r="D101" s="6">
        <v>83.5</v>
      </c>
      <c r="E101" s="6">
        <v>83.5</v>
      </c>
      <c r="F101" s="68"/>
      <c r="G101" s="69">
        <f>E101/C101</f>
        <v>1</v>
      </c>
      <c r="H101" s="69" t="e">
        <f>E101/#REF!</f>
        <v>#REF!</v>
      </c>
      <c r="I101" s="69" t="e">
        <f>E101/#REF!</f>
        <v>#REF!</v>
      </c>
      <c r="J101" s="70">
        <f>E101/C101</f>
        <v>1</v>
      </c>
      <c r="K101" s="70">
        <f>E101/D101</f>
        <v>1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</row>
    <row r="102" spans="1:249" s="9" customFormat="1" ht="12.75">
      <c r="A102" s="66" t="s">
        <v>51</v>
      </c>
      <c r="B102" s="63"/>
      <c r="C102" s="6">
        <v>83.5</v>
      </c>
      <c r="D102" s="6">
        <v>83.5</v>
      </c>
      <c r="E102" s="6">
        <v>83.5</v>
      </c>
      <c r="F102" s="68"/>
      <c r="G102" s="69">
        <f>E102/C102</f>
        <v>1</v>
      </c>
      <c r="H102" s="69" t="e">
        <f>E102/#REF!</f>
        <v>#REF!</v>
      </c>
      <c r="I102" s="69" t="e">
        <f>E102/#REF!</f>
        <v>#REF!</v>
      </c>
      <c r="J102" s="70">
        <f>E102/C102</f>
        <v>1</v>
      </c>
      <c r="K102" s="70">
        <f>E102/D102</f>
        <v>1</v>
      </c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</row>
    <row r="103" spans="1:11" s="9" customFormat="1" ht="12.75">
      <c r="A103" s="66" t="s">
        <v>52</v>
      </c>
      <c r="B103" s="63"/>
      <c r="C103" s="6">
        <v>83.5</v>
      </c>
      <c r="D103" s="6">
        <v>83.5</v>
      </c>
      <c r="E103" s="6">
        <v>83.5</v>
      </c>
      <c r="F103" s="68"/>
      <c r="G103" s="69">
        <f>E103/C103</f>
        <v>1</v>
      </c>
      <c r="H103" s="69" t="e">
        <f>E103/#REF!</f>
        <v>#REF!</v>
      </c>
      <c r="I103" s="69" t="e">
        <f>E103/#REF!</f>
        <v>#REF!</v>
      </c>
      <c r="J103" s="70">
        <f>E103/C103</f>
        <v>1</v>
      </c>
      <c r="K103" s="70">
        <f>E103/D103</f>
        <v>1</v>
      </c>
    </row>
    <row r="104" spans="1:11" s="9" customFormat="1" ht="12.75">
      <c r="A104" s="66" t="s">
        <v>53</v>
      </c>
      <c r="B104" s="63"/>
      <c r="C104" s="29">
        <v>417.4</v>
      </c>
      <c r="D104" s="29">
        <v>417.4</v>
      </c>
      <c r="E104" s="29">
        <v>417.4</v>
      </c>
      <c r="F104" s="68"/>
      <c r="G104" s="69">
        <f>E104/C104</f>
        <v>1</v>
      </c>
      <c r="H104" s="5"/>
      <c r="I104" s="5"/>
      <c r="J104" s="70">
        <f>E104/C104</f>
        <v>1</v>
      </c>
      <c r="K104" s="70">
        <f>E104/D104</f>
        <v>1</v>
      </c>
    </row>
    <row r="105" spans="1:11" s="9" customFormat="1" ht="26.25">
      <c r="A105" s="19" t="s">
        <v>81</v>
      </c>
      <c r="B105" s="27" t="s">
        <v>87</v>
      </c>
      <c r="C105" s="4">
        <f>C106+C107+C108+C109+C110+C111+C112+C113+C114</f>
        <v>3826.5</v>
      </c>
      <c r="D105" s="4">
        <f>D106+D107+D108+D109+D110+D111+D112+D113+D114</f>
        <v>12670.199999999999</v>
      </c>
      <c r="E105" s="12">
        <f>E106+E107+E108+E109+E110+E111+E112+E113+E114</f>
        <v>11483.400000000001</v>
      </c>
      <c r="F105" s="12">
        <f>F106+F107+F108+F109+F110+F111+F112+F113+F114</f>
        <v>0</v>
      </c>
      <c r="G105" s="5">
        <f>E105/C105</f>
        <v>3.0010192081536657</v>
      </c>
      <c r="H105" s="16"/>
      <c r="I105" s="16"/>
      <c r="J105" s="15" t="s">
        <v>14</v>
      </c>
      <c r="K105" s="15">
        <f>E105/D105</f>
        <v>0.9063313917696645</v>
      </c>
    </row>
    <row r="106" spans="1:11" s="9" customFormat="1" ht="12.75">
      <c r="A106" s="66" t="s">
        <v>45</v>
      </c>
      <c r="B106" s="72"/>
      <c r="C106" s="72"/>
      <c r="D106" s="73">
        <v>550.7</v>
      </c>
      <c r="E106" s="71">
        <v>481.8</v>
      </c>
      <c r="F106" s="71"/>
      <c r="G106" s="69"/>
      <c r="H106" s="5"/>
      <c r="I106" s="5"/>
      <c r="J106" s="70"/>
      <c r="K106" s="70"/>
    </row>
    <row r="107" spans="1:11" s="9" customFormat="1" ht="12.75">
      <c r="A107" s="66" t="s">
        <v>46</v>
      </c>
      <c r="B107" s="72"/>
      <c r="C107" s="72">
        <v>1115.5</v>
      </c>
      <c r="D107" s="73">
        <v>1412.3</v>
      </c>
      <c r="E107" s="71">
        <v>1199</v>
      </c>
      <c r="F107" s="71"/>
      <c r="G107" s="69"/>
      <c r="H107" s="5"/>
      <c r="I107" s="5"/>
      <c r="J107" s="70">
        <f>E107/C107</f>
        <v>1.0748543254146123</v>
      </c>
      <c r="K107" s="70">
        <f>E107/D107</f>
        <v>0.8489697656305318</v>
      </c>
    </row>
    <row r="108" spans="1:11" s="9" customFormat="1" ht="12.75">
      <c r="A108" s="66" t="s">
        <v>47</v>
      </c>
      <c r="B108" s="72"/>
      <c r="C108" s="73"/>
      <c r="D108" s="73">
        <v>1320.8</v>
      </c>
      <c r="E108" s="71">
        <v>1015.1</v>
      </c>
      <c r="F108" s="71"/>
      <c r="G108" s="69"/>
      <c r="H108" s="5"/>
      <c r="I108" s="5"/>
      <c r="J108" s="70"/>
      <c r="K108" s="70">
        <f>E108/D108</f>
        <v>0.768549364021805</v>
      </c>
    </row>
    <row r="109" spans="1:11" s="9" customFormat="1" ht="12.75">
      <c r="A109" s="66" t="s">
        <v>48</v>
      </c>
      <c r="B109" s="72"/>
      <c r="C109" s="72"/>
      <c r="D109" s="73">
        <v>810.7</v>
      </c>
      <c r="E109" s="71">
        <v>810.7</v>
      </c>
      <c r="F109" s="71"/>
      <c r="G109" s="69"/>
      <c r="H109" s="5"/>
      <c r="I109" s="5"/>
      <c r="J109" s="70"/>
      <c r="K109" s="70">
        <f>E109/D109</f>
        <v>1</v>
      </c>
    </row>
    <row r="110" spans="1:11" s="9" customFormat="1" ht="12.75">
      <c r="A110" s="66" t="s">
        <v>49</v>
      </c>
      <c r="B110" s="72"/>
      <c r="C110" s="72">
        <v>1382.1</v>
      </c>
      <c r="D110" s="73">
        <v>1922.5</v>
      </c>
      <c r="E110" s="71">
        <v>1570.6</v>
      </c>
      <c r="F110" s="71"/>
      <c r="G110" s="69"/>
      <c r="H110" s="30"/>
      <c r="I110" s="30"/>
      <c r="J110" s="70">
        <f>E110/C110</f>
        <v>1.136386657984227</v>
      </c>
      <c r="K110" s="70">
        <f>E110/D110</f>
        <v>0.8169570871261378</v>
      </c>
    </row>
    <row r="111" spans="1:11" s="9" customFormat="1" ht="12.75">
      <c r="A111" s="66" t="s">
        <v>50</v>
      </c>
      <c r="B111" s="72"/>
      <c r="C111" s="72">
        <v>1065.2</v>
      </c>
      <c r="D111" s="73">
        <v>1477.9</v>
      </c>
      <c r="E111" s="71">
        <v>1477.9</v>
      </c>
      <c r="F111" s="71"/>
      <c r="G111" s="69"/>
      <c r="H111" s="5"/>
      <c r="I111" s="5"/>
      <c r="J111" s="70">
        <f>E111/C111</f>
        <v>1.387438978595569</v>
      </c>
      <c r="K111" s="70">
        <f>E111/D111</f>
        <v>1</v>
      </c>
    </row>
    <row r="112" spans="1:11" s="9" customFormat="1" ht="12.75">
      <c r="A112" s="66" t="s">
        <v>51</v>
      </c>
      <c r="B112" s="72"/>
      <c r="C112" s="72"/>
      <c r="D112" s="73">
        <v>79.9</v>
      </c>
      <c r="E112" s="71">
        <v>79.9</v>
      </c>
      <c r="F112" s="71"/>
      <c r="G112" s="69"/>
      <c r="H112" s="5"/>
      <c r="I112" s="5"/>
      <c r="J112" s="70"/>
      <c r="K112" s="70">
        <f>E112/D112</f>
        <v>1</v>
      </c>
    </row>
    <row r="113" spans="1:11" s="9" customFormat="1" ht="12.75">
      <c r="A113" s="66" t="s">
        <v>52</v>
      </c>
      <c r="B113" s="72"/>
      <c r="C113" s="72">
        <v>263.7</v>
      </c>
      <c r="D113" s="73">
        <v>705.3</v>
      </c>
      <c r="E113" s="71">
        <v>631.6</v>
      </c>
      <c r="F113" s="71"/>
      <c r="G113" s="69"/>
      <c r="H113" s="5"/>
      <c r="I113" s="5"/>
      <c r="J113" s="70" t="s">
        <v>14</v>
      </c>
      <c r="K113" s="70">
        <f>E113/D113</f>
        <v>0.8955054586700696</v>
      </c>
    </row>
    <row r="114" spans="1:11" s="9" customFormat="1" ht="12.75">
      <c r="A114" s="66" t="s">
        <v>53</v>
      </c>
      <c r="B114" s="72"/>
      <c r="C114" s="72"/>
      <c r="D114" s="73">
        <v>4390.1</v>
      </c>
      <c r="E114" s="71">
        <v>4216.8</v>
      </c>
      <c r="F114" s="68"/>
      <c r="G114" s="69"/>
      <c r="H114" s="5"/>
      <c r="I114" s="5"/>
      <c r="J114" s="70"/>
      <c r="K114" s="70">
        <f>E114/D114</f>
        <v>0.9605248172023416</v>
      </c>
    </row>
    <row r="115" spans="1:11" s="9" customFormat="1" ht="39">
      <c r="A115" s="19" t="s">
        <v>122</v>
      </c>
      <c r="B115" s="27" t="s">
        <v>123</v>
      </c>
      <c r="C115" s="95">
        <f>C116+C117+C118+C119+C120+C121+C122+C123+C124</f>
        <v>0</v>
      </c>
      <c r="D115" s="95">
        <f>D116+D117+D118+D119+D120+D121+D122+D123+D124</f>
        <v>422.7</v>
      </c>
      <c r="E115" s="96">
        <f>E116+E117+E118+E119+E120+E121+E122+E123+E124</f>
        <v>379.8</v>
      </c>
      <c r="F115" s="96">
        <f>F116+F117+F118+F119+F120+F121+F122+F123+F124</f>
        <v>0</v>
      </c>
      <c r="G115" s="96">
        <f>G116+G117+G118+G119+G120+G121+G122+G123+G124</f>
        <v>0</v>
      </c>
      <c r="H115" s="96">
        <f>H116+H117+H118+H119+H120+H121+H122+H123+H124</f>
        <v>30</v>
      </c>
      <c r="I115" s="97"/>
      <c r="J115" s="70"/>
      <c r="K115" s="15">
        <f>E115/D115</f>
        <v>0.8985095812633074</v>
      </c>
    </row>
    <row r="116" spans="1:11" s="9" customFormat="1" ht="12.75">
      <c r="A116" s="66" t="s">
        <v>45</v>
      </c>
      <c r="B116" s="72"/>
      <c r="C116" s="72"/>
      <c r="D116" s="73"/>
      <c r="E116" s="94"/>
      <c r="F116" s="98"/>
      <c r="G116" s="98"/>
      <c r="H116" s="71"/>
      <c r="I116" s="99"/>
      <c r="J116" s="70"/>
      <c r="K116" s="70"/>
    </row>
    <row r="117" spans="1:11" s="9" customFormat="1" ht="12.75">
      <c r="A117" s="66" t="s">
        <v>46</v>
      </c>
      <c r="B117" s="72"/>
      <c r="C117" s="72"/>
      <c r="D117" s="73"/>
      <c r="E117" s="94"/>
      <c r="F117" s="98"/>
      <c r="G117" s="98"/>
      <c r="H117" s="71"/>
      <c r="I117" s="99"/>
      <c r="J117" s="70"/>
      <c r="K117" s="70"/>
    </row>
    <row r="118" spans="1:11" s="9" customFormat="1" ht="12.75">
      <c r="A118" s="66" t="s">
        <v>47</v>
      </c>
      <c r="B118" s="72"/>
      <c r="C118" s="72"/>
      <c r="D118" s="73"/>
      <c r="E118" s="94"/>
      <c r="F118" s="98"/>
      <c r="G118" s="98"/>
      <c r="H118" s="71"/>
      <c r="I118" s="99"/>
      <c r="J118" s="70"/>
      <c r="K118" s="70"/>
    </row>
    <row r="119" spans="1:249" ht="12.75">
      <c r="A119" s="66" t="s">
        <v>48</v>
      </c>
      <c r="B119" s="72"/>
      <c r="C119" s="72"/>
      <c r="D119" s="73"/>
      <c r="E119" s="94">
        <v>169.8</v>
      </c>
      <c r="F119" s="98"/>
      <c r="G119" s="98"/>
      <c r="H119" s="71"/>
      <c r="I119" s="99"/>
      <c r="J119" s="70"/>
      <c r="K119" s="70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6" t="s">
        <v>49</v>
      </c>
      <c r="B120" s="72"/>
      <c r="C120" s="72"/>
      <c r="D120" s="73"/>
      <c r="E120" s="94"/>
      <c r="F120" s="98"/>
      <c r="G120" s="98"/>
      <c r="H120" s="71"/>
      <c r="I120" s="99"/>
      <c r="J120" s="70"/>
      <c r="K120" s="70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6" t="s">
        <v>50</v>
      </c>
      <c r="B121" s="72"/>
      <c r="C121" s="72"/>
      <c r="D121" s="73">
        <v>10</v>
      </c>
      <c r="E121" s="94">
        <v>10</v>
      </c>
      <c r="F121" s="98"/>
      <c r="G121" s="98"/>
      <c r="H121" s="71"/>
      <c r="I121" s="99"/>
      <c r="J121" s="70"/>
      <c r="K121" s="70">
        <f>E121/D121</f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6" t="s">
        <v>51</v>
      </c>
      <c r="B122" s="72"/>
      <c r="C122" s="72"/>
      <c r="D122" s="73"/>
      <c r="E122" s="94"/>
      <c r="F122" s="98"/>
      <c r="G122" s="98"/>
      <c r="H122" s="71"/>
      <c r="I122" s="99"/>
      <c r="J122" s="70"/>
      <c r="K122" s="70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6" t="s">
        <v>52</v>
      </c>
      <c r="B123" s="72"/>
      <c r="C123" s="72"/>
      <c r="D123" s="73"/>
      <c r="E123" s="94"/>
      <c r="F123" s="98"/>
      <c r="G123" s="98"/>
      <c r="H123" s="71"/>
      <c r="I123" s="99"/>
      <c r="J123" s="70"/>
      <c r="K123" s="7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6" t="s">
        <v>53</v>
      </c>
      <c r="B124" s="72"/>
      <c r="C124" s="72"/>
      <c r="D124" s="73">
        <v>412.7</v>
      </c>
      <c r="E124" s="94">
        <v>200</v>
      </c>
      <c r="F124" s="98"/>
      <c r="G124" s="98"/>
      <c r="H124" s="71">
        <v>30</v>
      </c>
      <c r="I124" s="99"/>
      <c r="J124" s="70"/>
      <c r="K124" s="70">
        <f>E124/D124</f>
        <v>0.484613520717228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39">
      <c r="A125" s="19" t="s">
        <v>124</v>
      </c>
      <c r="B125" s="27" t="s">
        <v>125</v>
      </c>
      <c r="C125" s="95">
        <f>C126+C127+C128+C129+C130+C131+C132+C133+C134</f>
        <v>0</v>
      </c>
      <c r="D125" s="95">
        <f>D126+D127+D128+D129+D130+D131+D132+D133+D134</f>
        <v>1649.6000000000001</v>
      </c>
      <c r="E125" s="96">
        <f>E126+E127+E128+E129+E130+E131+E132+E133+E134</f>
        <v>1226.7</v>
      </c>
      <c r="F125" s="96">
        <f>F126+F127+F128+F129+F130+F131+F132+F133+F134</f>
        <v>0</v>
      </c>
      <c r="G125" s="96">
        <f>G126+G127+G128+G129+G130+G131+G132+G133+G134</f>
        <v>0</v>
      </c>
      <c r="H125" s="96">
        <f>H126+H127+H128+H129+H130+H131+H132+H133+H134</f>
        <v>476.2</v>
      </c>
      <c r="I125" s="97"/>
      <c r="J125" s="70"/>
      <c r="K125" s="15">
        <f>E125/D125</f>
        <v>0.7436348205625606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6" t="s">
        <v>45</v>
      </c>
      <c r="B126" s="72"/>
      <c r="C126" s="72"/>
      <c r="D126" s="73">
        <v>196.6</v>
      </c>
      <c r="E126" s="94">
        <v>196.6</v>
      </c>
      <c r="F126" s="98"/>
      <c r="G126" s="98"/>
      <c r="H126" s="71"/>
      <c r="I126" s="99"/>
      <c r="J126" s="70"/>
      <c r="K126" s="70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6" t="s">
        <v>46</v>
      </c>
      <c r="B127" s="72"/>
      <c r="C127" s="72"/>
      <c r="D127" s="73">
        <v>83.4</v>
      </c>
      <c r="E127" s="94">
        <v>41.7</v>
      </c>
      <c r="F127" s="98"/>
      <c r="G127" s="98"/>
      <c r="H127" s="71">
        <v>62.5</v>
      </c>
      <c r="I127" s="99"/>
      <c r="J127" s="70"/>
      <c r="K127" s="70">
        <f>E127/D127</f>
        <v>0.5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6" t="s">
        <v>47</v>
      </c>
      <c r="B128" s="72"/>
      <c r="C128" s="72"/>
      <c r="D128" s="73">
        <v>546</v>
      </c>
      <c r="E128" s="94">
        <v>405.7</v>
      </c>
      <c r="F128" s="98"/>
      <c r="G128" s="98"/>
      <c r="H128" s="71"/>
      <c r="I128" s="99"/>
      <c r="J128" s="70"/>
      <c r="K128" s="70">
        <f>E128/D128</f>
        <v>0.7430402930402931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6" t="s">
        <v>48</v>
      </c>
      <c r="B129" s="72"/>
      <c r="C129" s="72"/>
      <c r="D129" s="73">
        <v>391</v>
      </c>
      <c r="E129" s="94">
        <v>221.2</v>
      </c>
      <c r="F129" s="98"/>
      <c r="G129" s="98"/>
      <c r="H129" s="71">
        <v>74.9</v>
      </c>
      <c r="I129" s="99"/>
      <c r="J129" s="70"/>
      <c r="K129" s="70">
        <f>E129/D129</f>
        <v>0.5657289002557544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6" t="s">
        <v>49</v>
      </c>
      <c r="B130" s="72"/>
      <c r="C130" s="72"/>
      <c r="D130" s="73"/>
      <c r="E130" s="94"/>
      <c r="F130" s="98"/>
      <c r="G130" s="98"/>
      <c r="H130" s="71">
        <v>126.6</v>
      </c>
      <c r="I130" s="99"/>
      <c r="J130" s="70"/>
      <c r="K130" s="70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 customHeight="1" hidden="1">
      <c r="A131" s="66" t="s">
        <v>50</v>
      </c>
      <c r="B131" s="72"/>
      <c r="C131" s="72"/>
      <c r="D131" s="73">
        <v>124.9</v>
      </c>
      <c r="E131" s="94">
        <v>124.9</v>
      </c>
      <c r="F131" s="98"/>
      <c r="G131" s="98"/>
      <c r="H131" s="71"/>
      <c r="I131" s="99"/>
      <c r="J131" s="70"/>
      <c r="K131" s="70">
        <f>E131/D131</f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6" t="s">
        <v>51</v>
      </c>
      <c r="B132" s="72"/>
      <c r="C132" s="72"/>
      <c r="D132" s="73"/>
      <c r="E132" s="94"/>
      <c r="F132" s="98"/>
      <c r="G132" s="98"/>
      <c r="H132" s="71"/>
      <c r="I132" s="99"/>
      <c r="J132" s="70"/>
      <c r="K132" s="70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6" t="s">
        <v>52</v>
      </c>
      <c r="B133" s="72"/>
      <c r="C133" s="72"/>
      <c r="D133" s="73">
        <v>149</v>
      </c>
      <c r="E133" s="94">
        <v>134.6</v>
      </c>
      <c r="F133" s="98"/>
      <c r="G133" s="98"/>
      <c r="H133" s="71"/>
      <c r="I133" s="99"/>
      <c r="J133" s="70"/>
      <c r="K133" s="70">
        <f>E133/D133</f>
        <v>0.9033557046979865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6" t="s">
        <v>53</v>
      </c>
      <c r="B134" s="72"/>
      <c r="C134" s="72"/>
      <c r="D134" s="73">
        <v>158.7</v>
      </c>
      <c r="E134" s="94">
        <v>102</v>
      </c>
      <c r="F134" s="98"/>
      <c r="G134" s="98"/>
      <c r="H134" s="71">
        <v>212.2</v>
      </c>
      <c r="I134" s="99"/>
      <c r="J134" s="70"/>
      <c r="K134" s="70">
        <f>E134/D134</f>
        <v>0.6427221172022685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19" t="s">
        <v>60</v>
      </c>
      <c r="B135" s="120"/>
      <c r="C135" s="12">
        <f aca="true" t="shared" si="0" ref="C135:I135">C136+C137+C138+C139+C140+C141+C142+C143+C144</f>
        <v>31505.800000000003</v>
      </c>
      <c r="D135" s="12">
        <f t="shared" si="0"/>
        <v>42421.8</v>
      </c>
      <c r="E135" s="12">
        <f t="shared" si="0"/>
        <v>38463.9</v>
      </c>
      <c r="F135" s="12">
        <f t="shared" si="0"/>
        <v>0</v>
      </c>
      <c r="G135" s="12">
        <f t="shared" si="0"/>
        <v>9</v>
      </c>
      <c r="H135" s="12" t="e">
        <f t="shared" si="0"/>
        <v>#REF!</v>
      </c>
      <c r="I135" s="12" t="e">
        <f t="shared" si="0"/>
        <v>#REF!</v>
      </c>
      <c r="J135" s="15">
        <f>E135/C135</f>
        <v>1.220851398790064</v>
      </c>
      <c r="K135" s="16">
        <f>E135/D135</f>
        <v>0.9067012715160601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45</v>
      </c>
      <c r="B136" s="21"/>
      <c r="C136" s="4">
        <f>C96+C86+C106+C116+C126</f>
        <v>4502.4</v>
      </c>
      <c r="D136" s="4">
        <f>D96+D86+D106+D116+D126</f>
        <v>5249.7</v>
      </c>
      <c r="E136" s="4">
        <f>E96+E86+E106+E116+E126</f>
        <v>4790</v>
      </c>
      <c r="F136" s="4">
        <f>F96+F86+F106+F116+F126</f>
        <v>0</v>
      </c>
      <c r="G136" s="4">
        <f>G96+G86+G106+G116+G126</f>
        <v>1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1.0638770433546554</v>
      </c>
      <c r="K136" s="16">
        <f>E136/D136</f>
        <v>0.9124330914147475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46</v>
      </c>
      <c r="B137" s="11"/>
      <c r="C137" s="4">
        <f>C97+C87+C107+C117+C127</f>
        <v>3156.3</v>
      </c>
      <c r="D137" s="4">
        <f>D97+D87+D107+D117+D127</f>
        <v>3536.5000000000005</v>
      </c>
      <c r="E137" s="4">
        <f>E97+E87+E107+E117+E127</f>
        <v>3108.3999999999996</v>
      </c>
      <c r="F137" s="4">
        <f>F97+F87+F107+F117+F127</f>
        <v>0</v>
      </c>
      <c r="G137" s="4">
        <f>G97+G87+G107+G117+G127</f>
        <v>1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0.9848240027880745</v>
      </c>
      <c r="K137" s="16">
        <f>E137/D137</f>
        <v>0.8789481125406473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47</v>
      </c>
      <c r="B138" s="11"/>
      <c r="C138" s="4">
        <f>C98+C88+C108+C118+C128</f>
        <v>4442.5</v>
      </c>
      <c r="D138" s="4">
        <f>D98+D88+D108+D118+D128</f>
        <v>6309.3</v>
      </c>
      <c r="E138" s="4">
        <f>E98+E88+E108+E118+E128</f>
        <v>5477.9</v>
      </c>
      <c r="F138" s="4">
        <f>F98+F88+F108+F118+F128</f>
        <v>0</v>
      </c>
      <c r="G138" s="4">
        <f>G98+G88+G108+G118+G128</f>
        <v>1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1.2330669667979741</v>
      </c>
      <c r="K138" s="16">
        <f>E138/D138</f>
        <v>0.8682262691582266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48</v>
      </c>
      <c r="B139" s="21"/>
      <c r="C139" s="4">
        <f>C99+C89+C109+C119+C129</f>
        <v>2593.3</v>
      </c>
      <c r="D139" s="4">
        <f>D99+D89+D109+D119+D129</f>
        <v>3795</v>
      </c>
      <c r="E139" s="4">
        <f>E99+E89+E109+E119+E129</f>
        <v>3573.1000000000004</v>
      </c>
      <c r="F139" s="4">
        <f>F99+F89+F109+F119+F129</f>
        <v>0</v>
      </c>
      <c r="G139" s="4">
        <f>G99+G89+G109+G119+G129</f>
        <v>1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1.377819766320904</v>
      </c>
      <c r="K139" s="16">
        <f>E139/D139</f>
        <v>0.9415283267457182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49</v>
      </c>
      <c r="B140" s="11"/>
      <c r="C140" s="4">
        <f>C100+C90+C110+C120+C130</f>
        <v>3686</v>
      </c>
      <c r="D140" s="4">
        <f>D100+D90+D110+D120+D130</f>
        <v>4226.4</v>
      </c>
      <c r="E140" s="4">
        <f>E100+E90+E110+E120+E130</f>
        <v>3678.2</v>
      </c>
      <c r="F140" s="4">
        <f>F100+F90+F110+F120+F130</f>
        <v>0</v>
      </c>
      <c r="G140" s="4">
        <f>G100+G90+G110+G120+G130</f>
        <v>1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0.9978838849701573</v>
      </c>
      <c r="K140" s="16">
        <f>E140/D140</f>
        <v>0.8702915010410752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50</v>
      </c>
      <c r="B141" s="11"/>
      <c r="C141" s="4">
        <f>C101+C91+C111+C121+C131</f>
        <v>4242.7</v>
      </c>
      <c r="D141" s="4">
        <f>D101+D91+D111+D121+D131</f>
        <v>4790.299999999999</v>
      </c>
      <c r="E141" s="4">
        <f>E101+E91+E111+E121+E131</f>
        <v>4516.7</v>
      </c>
      <c r="F141" s="4">
        <f>F101+F91+F111+F121+F131</f>
        <v>0</v>
      </c>
      <c r="G141" s="4">
        <f>G101+G91+G111+G121+G131</f>
        <v>1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1.0645815164871426</v>
      </c>
      <c r="K141" s="16">
        <f>E141/D141</f>
        <v>0.942884579253909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51</v>
      </c>
      <c r="B142" s="11"/>
      <c r="C142" s="4">
        <f>C102+C92+C112+C122+C132</f>
        <v>3719.7</v>
      </c>
      <c r="D142" s="4">
        <f>D102+D92+D112+D122+D132</f>
        <v>3799.6</v>
      </c>
      <c r="E142" s="4">
        <f>E102+E92+E112+E122+E132</f>
        <v>3478.2000000000003</v>
      </c>
      <c r="F142" s="4">
        <f>F102+F92+F112+F122+F132</f>
        <v>0</v>
      </c>
      <c r="G142" s="4">
        <f>G102+G92+G112+G122+G132</f>
        <v>1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0.9350754093072023</v>
      </c>
      <c r="K142" s="16">
        <f>E142/D142</f>
        <v>0.9154121486472261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52</v>
      </c>
      <c r="B143" s="11"/>
      <c r="C143" s="4">
        <f>C103+C93+C113+C123+C133</f>
        <v>3697</v>
      </c>
      <c r="D143" s="4">
        <f>D103+D93+D113+D123+D133</f>
        <v>4287.6</v>
      </c>
      <c r="E143" s="4">
        <f>E103+E93+E113+E123+E133</f>
        <v>3949.3999999999996</v>
      </c>
      <c r="F143" s="4">
        <f>F103+F93+F113+F123+F133</f>
        <v>0</v>
      </c>
      <c r="G143" s="4">
        <f>G103+G93+G113+G123+G133</f>
        <v>1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1.0682715715444955</v>
      </c>
      <c r="K143" s="16">
        <f>E143/D143</f>
        <v>0.921121373262431</v>
      </c>
    </row>
    <row r="144" spans="1:11" ht="12.75">
      <c r="A144" s="20" t="s">
        <v>53</v>
      </c>
      <c r="B144" s="11"/>
      <c r="C144" s="4">
        <f>C104+C94+C114+C124+C134</f>
        <v>1465.9</v>
      </c>
      <c r="D144" s="4">
        <f>D104+D94+D114+D124+D134</f>
        <v>6427.4</v>
      </c>
      <c r="E144" s="4">
        <f>E104+E94+E114+E124+E134</f>
        <v>5892</v>
      </c>
      <c r="F144" s="4">
        <f>F104+F94+F114+F124+F134</f>
        <v>0</v>
      </c>
      <c r="G144" s="4">
        <f>G104+G94+G114+G124+G134</f>
        <v>1</v>
      </c>
      <c r="H144" s="4">
        <f>H104+H94+H114+H124+H134</f>
        <v>242.2</v>
      </c>
      <c r="I144" s="4">
        <f>I104+I94+I114+I124+I134</f>
        <v>0</v>
      </c>
      <c r="J144" s="15" t="s">
        <v>14</v>
      </c>
      <c r="K144" s="16">
        <f>E144/D144</f>
        <v>0.9167003765130536</v>
      </c>
    </row>
    <row r="145" spans="1:11" ht="16.5">
      <c r="A145" s="121" t="s">
        <v>38</v>
      </c>
      <c r="B145" s="122"/>
      <c r="C145" s="17">
        <f>C135+C75</f>
        <v>69932.3</v>
      </c>
      <c r="D145" s="17">
        <f>D135+D75</f>
        <v>83874.9</v>
      </c>
      <c r="E145" s="17">
        <f>E135+E75</f>
        <v>80438.20000000001</v>
      </c>
      <c r="F145" s="81">
        <f>F135+F75</f>
        <v>0</v>
      </c>
      <c r="G145" s="18">
        <f>E145/C145</f>
        <v>1.15022957917872</v>
      </c>
      <c r="H145" s="18" t="e">
        <f>E145/#REF!</f>
        <v>#REF!</v>
      </c>
      <c r="I145" s="18" t="e">
        <f>E145/#REF!</f>
        <v>#REF!</v>
      </c>
      <c r="J145" s="83">
        <f>E145/C145</f>
        <v>1.15022957917872</v>
      </c>
      <c r="K145" s="52">
        <f>E145/D145</f>
        <v>0.9590258825941971</v>
      </c>
    </row>
    <row r="146" spans="1:11" ht="15">
      <c r="A146" s="22" t="s">
        <v>45</v>
      </c>
      <c r="B146" s="23"/>
      <c r="C146" s="24">
        <f>C76+C136</f>
        <v>7096.2</v>
      </c>
      <c r="D146" s="24">
        <f>D76+D136</f>
        <v>7843.5</v>
      </c>
      <c r="E146" s="24">
        <f>E76+E136</f>
        <v>7715.5</v>
      </c>
      <c r="F146" s="82">
        <f>F76+F136</f>
        <v>0</v>
      </c>
      <c r="G146" s="51">
        <f>E146/C146</f>
        <v>1.0872720611031257</v>
      </c>
      <c r="H146" s="51" t="e">
        <f>E146/#REF!</f>
        <v>#REF!</v>
      </c>
      <c r="I146" s="51" t="e">
        <f>E146/#REF!</f>
        <v>#REF!</v>
      </c>
      <c r="J146" s="90">
        <f>E146/C146</f>
        <v>1.0872720611031257</v>
      </c>
      <c r="K146" s="91">
        <f>E146/D146</f>
        <v>0.9836807547650921</v>
      </c>
    </row>
    <row r="147" spans="1:11" ht="15">
      <c r="A147" s="22" t="s">
        <v>46</v>
      </c>
      <c r="B147" s="23"/>
      <c r="C147" s="24">
        <f>C77+C137</f>
        <v>4488.1</v>
      </c>
      <c r="D147" s="24">
        <f>D77+D137</f>
        <v>4868.3</v>
      </c>
      <c r="E147" s="24">
        <f>E77+E137</f>
        <v>4462</v>
      </c>
      <c r="F147" s="82">
        <f>F77+F137</f>
        <v>0</v>
      </c>
      <c r="G147" s="51">
        <f>E147/C147</f>
        <v>0.9941846215547782</v>
      </c>
      <c r="H147" s="51" t="e">
        <f>E147/#REF!</f>
        <v>#REF!</v>
      </c>
      <c r="I147" s="51" t="e">
        <f>E147/#REF!</f>
        <v>#REF!</v>
      </c>
      <c r="J147" s="90">
        <f>E147/C147</f>
        <v>0.9941846215547782</v>
      </c>
      <c r="K147" s="91">
        <f>E147/D147</f>
        <v>0.9165417086046463</v>
      </c>
    </row>
    <row r="148" spans="1:11" ht="15">
      <c r="A148" s="22" t="s">
        <v>47</v>
      </c>
      <c r="B148" s="23"/>
      <c r="C148" s="24">
        <f>C78+C138</f>
        <v>6652.8</v>
      </c>
      <c r="D148" s="24">
        <f>D78+D138</f>
        <v>8519.6</v>
      </c>
      <c r="E148" s="24">
        <f>E78+E138</f>
        <v>7896.299999999999</v>
      </c>
      <c r="F148" s="82">
        <f>F78+F138</f>
        <v>0</v>
      </c>
      <c r="G148" s="51">
        <f>E148/C148</f>
        <v>1.1869137806637806</v>
      </c>
      <c r="H148" s="51" t="e">
        <f>E148/#REF!</f>
        <v>#REF!</v>
      </c>
      <c r="I148" s="51" t="e">
        <f>E148/#REF!</f>
        <v>#REF!</v>
      </c>
      <c r="J148" s="90">
        <f>E148/C148</f>
        <v>1.1869137806637806</v>
      </c>
      <c r="K148" s="91">
        <f>E148/D148</f>
        <v>0.9268392882294942</v>
      </c>
    </row>
    <row r="149" spans="1:11" ht="15">
      <c r="A149" s="22" t="s">
        <v>48</v>
      </c>
      <c r="B149" s="23"/>
      <c r="C149" s="24">
        <f>C79+C139</f>
        <v>5651.3</v>
      </c>
      <c r="D149" s="24">
        <f>D79+D139</f>
        <v>6853</v>
      </c>
      <c r="E149" s="24">
        <f>E79+E139</f>
        <v>6595.6</v>
      </c>
      <c r="F149" s="82">
        <f>F79+F139</f>
        <v>0</v>
      </c>
      <c r="G149" s="51">
        <f>E149/C149</f>
        <v>1.1670942968874418</v>
      </c>
      <c r="H149" s="51" t="e">
        <f>E149/#REF!</f>
        <v>#REF!</v>
      </c>
      <c r="I149" s="51" t="e">
        <f>E149/#REF!</f>
        <v>#REF!</v>
      </c>
      <c r="J149" s="90">
        <f>E149/C149</f>
        <v>1.1670942968874418</v>
      </c>
      <c r="K149" s="91">
        <f>E149/D149</f>
        <v>0.9624398073836277</v>
      </c>
    </row>
    <row r="150" spans="1:11" ht="15">
      <c r="A150" s="22" t="s">
        <v>49</v>
      </c>
      <c r="B150" s="23"/>
      <c r="C150" s="24">
        <f>C80+C140</f>
        <v>4960.5</v>
      </c>
      <c r="D150" s="24">
        <f>D80+D140</f>
        <v>5500.9</v>
      </c>
      <c r="E150" s="24">
        <f>E80+E140</f>
        <v>5011.1</v>
      </c>
      <c r="F150" s="82">
        <f>F80+F140</f>
        <v>0</v>
      </c>
      <c r="G150" s="51">
        <f>E150/C150</f>
        <v>1.010200584618486</v>
      </c>
      <c r="H150" s="51" t="e">
        <f>E150/#REF!</f>
        <v>#REF!</v>
      </c>
      <c r="I150" s="51" t="e">
        <f>E150/#REF!</f>
        <v>#REF!</v>
      </c>
      <c r="J150" s="90">
        <f>E150/C150</f>
        <v>1.010200584618486</v>
      </c>
      <c r="K150" s="91">
        <f>E150/D150</f>
        <v>0.9109600247232272</v>
      </c>
    </row>
    <row r="151" spans="1:11" ht="15">
      <c r="A151" s="22" t="s">
        <v>50</v>
      </c>
      <c r="B151" s="23"/>
      <c r="C151" s="24">
        <f>C81+C141</f>
        <v>7291.7</v>
      </c>
      <c r="D151" s="24">
        <f>D81+D141</f>
        <v>8065.4</v>
      </c>
      <c r="E151" s="24">
        <f>E81+E141</f>
        <v>7521.3</v>
      </c>
      <c r="F151" s="82">
        <f>F81+F141</f>
        <v>0</v>
      </c>
      <c r="G151" s="51">
        <f>E151/C151</f>
        <v>1.0314878560555152</v>
      </c>
      <c r="H151" s="51" t="e">
        <f>E151/#REF!</f>
        <v>#REF!</v>
      </c>
      <c r="I151" s="51" t="e">
        <f>E151/#REF!</f>
        <v>#REF!</v>
      </c>
      <c r="J151" s="90">
        <f>E151/C151</f>
        <v>1.0314878560555152</v>
      </c>
      <c r="K151" s="91">
        <f>E151/D151</f>
        <v>0.9325389937262877</v>
      </c>
    </row>
    <row r="152" spans="1:11" ht="15">
      <c r="A152" s="22" t="s">
        <v>51</v>
      </c>
      <c r="B152" s="23"/>
      <c r="C152" s="24">
        <f>C82+C142</f>
        <v>5446.299999999999</v>
      </c>
      <c r="D152" s="24">
        <f>D82+D142</f>
        <v>5526.2</v>
      </c>
      <c r="E152" s="24">
        <f>E82+E142</f>
        <v>5225.5</v>
      </c>
      <c r="F152" s="82">
        <f>F82+F142</f>
        <v>0</v>
      </c>
      <c r="G152" s="51">
        <f>E152/C152</f>
        <v>0.9594587150909794</v>
      </c>
      <c r="H152" s="51" t="e">
        <f>E152/#REF!</f>
        <v>#REF!</v>
      </c>
      <c r="I152" s="51" t="e">
        <f>E152/#REF!</f>
        <v>#REF!</v>
      </c>
      <c r="J152" s="90">
        <f>E152/C152</f>
        <v>0.9594587150909794</v>
      </c>
      <c r="K152" s="91">
        <f>E152/D152</f>
        <v>0.9455864789547972</v>
      </c>
    </row>
    <row r="153" spans="1:11" ht="15">
      <c r="A153" s="22" t="s">
        <v>52</v>
      </c>
      <c r="B153" s="23"/>
      <c r="C153" s="24">
        <f>C83+C143</f>
        <v>6022.3</v>
      </c>
      <c r="D153" s="24">
        <f>D83+D143</f>
        <v>6772.900000000001</v>
      </c>
      <c r="E153" s="24">
        <f>E83+E143</f>
        <v>6265.9</v>
      </c>
      <c r="F153" s="82">
        <f>F83+F143</f>
        <v>0</v>
      </c>
      <c r="G153" s="51">
        <f>E153/C153</f>
        <v>1.040449662089235</v>
      </c>
      <c r="H153" s="51" t="e">
        <f>E153/#REF!</f>
        <v>#REF!</v>
      </c>
      <c r="I153" s="51" t="e">
        <f>E153/#REF!</f>
        <v>#REF!</v>
      </c>
      <c r="J153" s="90">
        <f>E153/C153</f>
        <v>1.040449662089235</v>
      </c>
      <c r="K153" s="91">
        <f>E153/D153</f>
        <v>0.9251428487058718</v>
      </c>
    </row>
    <row r="154" spans="1:11" ht="15">
      <c r="A154" s="25" t="s">
        <v>53</v>
      </c>
      <c r="B154" s="23"/>
      <c r="C154" s="24">
        <f>C84+C144</f>
        <v>22323.1</v>
      </c>
      <c r="D154" s="24">
        <f>D84+D144</f>
        <v>29925.1</v>
      </c>
      <c r="E154" s="24">
        <f>E84+E144</f>
        <v>29745</v>
      </c>
      <c r="F154" s="24">
        <f>F84+F144</f>
        <v>0</v>
      </c>
      <c r="G154" s="51">
        <f>E154/C154</f>
        <v>1.3324762241803334</v>
      </c>
      <c r="H154" s="51" t="e">
        <f>E154/#REF!</f>
        <v>#REF!</v>
      </c>
      <c r="I154" s="51" t="e">
        <f>E154/#REF!</f>
        <v>#REF!</v>
      </c>
      <c r="J154" s="90">
        <f>E154/C154</f>
        <v>1.3324762241803334</v>
      </c>
      <c r="K154" s="91">
        <f>E154/D154</f>
        <v>0.9939816408299388</v>
      </c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  <row r="449" spans="8:11" ht="12.75">
      <c r="H449" s="74"/>
      <c r="I449" s="74"/>
      <c r="J449" s="74"/>
      <c r="K449" s="74"/>
    </row>
    <row r="450" spans="8:11" ht="12.75">
      <c r="H450" s="74"/>
      <c r="I450" s="74"/>
      <c r="J450" s="74"/>
      <c r="K450" s="74"/>
    </row>
    <row r="451" spans="8:11" ht="12.75">
      <c r="H451" s="74"/>
      <c r="I451" s="74"/>
      <c r="J451" s="74"/>
      <c r="K451" s="74"/>
    </row>
    <row r="452" spans="8:11" ht="12.75">
      <c r="H452" s="74"/>
      <c r="I452" s="74"/>
      <c r="J452" s="74"/>
      <c r="K452" s="74"/>
    </row>
    <row r="453" spans="8:11" ht="12.75">
      <c r="H453" s="74"/>
      <c r="I453" s="74"/>
      <c r="J453" s="74"/>
      <c r="K453" s="74"/>
    </row>
    <row r="454" spans="8:11" ht="12.75">
      <c r="H454" s="74"/>
      <c r="I454" s="74"/>
      <c r="J454" s="74"/>
      <c r="K454" s="74"/>
    </row>
    <row r="455" spans="8:11" ht="12.75">
      <c r="H455" s="74"/>
      <c r="I455" s="74"/>
      <c r="J455" s="74"/>
      <c r="K455" s="74"/>
    </row>
    <row r="456" spans="8:11" ht="12.75">
      <c r="H456" s="74"/>
      <c r="I456" s="74"/>
      <c r="J456" s="74"/>
      <c r="K456" s="74"/>
    </row>
    <row r="457" spans="8:11" ht="12.75">
      <c r="H457" s="74"/>
      <c r="I457" s="74"/>
      <c r="J457" s="74"/>
      <c r="K457" s="74"/>
    </row>
  </sheetData>
  <sheetProtection/>
  <mergeCells count="11">
    <mergeCell ref="A135:B135"/>
    <mergeCell ref="A145:B145"/>
    <mergeCell ref="A74:B74"/>
    <mergeCell ref="A75:B75"/>
    <mergeCell ref="A1:F1"/>
    <mergeCell ref="A2:F2"/>
    <mergeCell ref="A65:B65"/>
    <mergeCell ref="D3:D4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2018-12-14T06:42:04Z</dcterms:modified>
  <cp:category/>
  <cp:version/>
  <cp:contentType/>
  <cp:contentStatus/>
</cp:coreProperties>
</file>