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1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<sst xmlns="http://schemas.openxmlformats.org/spreadsheetml/2006/main" count="348" uniqueCount="132">
  <si>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</si>
  <si>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</si>
  <si>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</si>
  <si>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</si>
  <si>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</si>
  <si>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</si>
  <si>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</si>
  <si>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</si>
  <si>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</si>
  <si>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</si>
  <si>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</si>
  <si>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</si>
  <si>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</si>
  <si>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</si>
  <si>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000 109 00 000 00 0000 110</t>
  </si>
  <si>
    <t xml:space="preserve">Прочие налоговые доходы 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</si>
  <si>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</si>
  <si>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</si>
  <si>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</si>
  <si>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</si>
  <si>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</si>
  <si>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</si>
  <si>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</si>
  <si>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</si>
  <si>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</si>
  <si>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</si>
  <si>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</si>
  <si>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</si>
  <si>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</si>
  <si>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</si>
  <si>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</si>
  <si>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</si>
  <si>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</si>
  <si>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</si>
  <si>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</si>
  <si>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</si>
  <si>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</si>
  <si>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</si>
  <si>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</si>
  <si>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</si>
  <si>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</si>
  <si>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</si>
  <si>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</si>
  <si>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</si>
  <si>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</si>
  <si>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</si>
  <si>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</si>
  <si>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</si>
  <si>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</si>
  <si>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</si>
  <si>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</si>
  <si>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</si>
  <si>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</si>
  <si>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</si>
  <si>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</si>
  <si>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</si>
  <si>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</si>
  <si>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</si>
  <si>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</si>
  <si>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</si>
  <si>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</si>
  <si>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</si>
  <si>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</si>
  <si>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</si>
  <si>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2 02 04000 05 0000 151</t>
  </si>
  <si>
    <t>Иные межбюджетные трансферты</t>
  </si>
  <si>
    <t>366 111 09 045 05 0000 120</t>
  </si>
  <si>
    <t>366 111 05 035 05 0000 120</t>
  </si>
  <si>
    <t>2 19 05000 05 0000 151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</si>
  <si>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</si>
  <si>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</si>
  <si>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</si>
  <si>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</si>
  <si>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</si>
  <si>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</si>
  <si>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</si>
  <si>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</si>
  <si>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</si>
  <si>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</si>
  <si>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</si>
  <si>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</si>
  <si>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</si>
  <si>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</si>
  <si>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</si>
  <si>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2 02 04999 10 0000 151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</si>
  <si>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</si>
  <si>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</si>
  <si>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</si>
  <si>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</si>
  <si>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</si>
  <si>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</si>
  <si>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001 113 02 995 13 0000 130</t>
  </si>
  <si>
    <t>Доходы от компенсации затрат</t>
  </si>
  <si>
    <t>2 04 05020 10 0000 180</t>
  </si>
  <si>
    <t>Безвозмездные поступления от негосударственных организаций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</si>
  <si>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</si>
  <si>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</si>
  <si>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</si>
  <si>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</si>
  <si>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</si>
  <si>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r>
      <t xml:space="preserve"> </t>
    </r>
    <r>
      <rPr>
        <sz val="12"/>
        <rFont val="Arial Cyr"/>
        <family val="2"/>
      </rPr>
      <t>план на 2016 год</t>
    </r>
  </si>
  <si>
    <r>
      <t xml:space="preserve"> 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2016 год</t>
    </r>
  </si>
  <si>
    <t>182 106 06 010 10 0000 110</t>
  </si>
  <si>
    <t>000 113 01 995 05 0000 130</t>
  </si>
  <si>
    <t>Доходы от платных кслуг</t>
  </si>
  <si>
    <t>план на 2016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</si>
  <si>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2016 год</t>
    </r>
  </si>
  <si>
    <t>000 113 01 990 05 0000 130</t>
  </si>
  <si>
    <t>Доходы от платных услуг</t>
  </si>
  <si>
    <t>000 113 02 990 05 0000 130</t>
  </si>
  <si>
    <t>2 18 05010 05 0000 151</t>
  </si>
  <si>
    <t>Доходы от возврата остатков субвенций, субсидий пришлых лет из бюджетов поселений</t>
  </si>
  <si>
    <t>план на 2016 г</t>
  </si>
  <si>
    <t>уточненный план на 2016 г</t>
  </si>
  <si>
    <t>к  плану года</t>
  </si>
  <si>
    <t>182 106 06 033 00 0000 110</t>
  </si>
  <si>
    <t>Земельный налог юридич. лиц</t>
  </si>
  <si>
    <t>182 106 06 043 00 0000 110</t>
  </si>
  <si>
    <t>2 19 05000 13 0000 151</t>
  </si>
  <si>
    <t>001 117 05 000 10 0000 180</t>
  </si>
  <si>
    <t xml:space="preserve">Яковская с/а </t>
  </si>
  <si>
    <t>2 04 05020 00 0000 180</t>
  </si>
  <si>
    <t>Иные МБТ бюджетам поселении от организаций</t>
  </si>
  <si>
    <t>2 07 05020 00 0000 180</t>
  </si>
  <si>
    <t>Иные МБТ бюджетам поселении от физических лиц</t>
  </si>
  <si>
    <t>об исполнении бюджетов поселений на 1 сентября 2016 г.</t>
  </si>
  <si>
    <t>на 1 сентября</t>
  </si>
  <si>
    <t>на 1 сентября 2016 года</t>
  </si>
  <si>
    <t>исполнено на 1 сентября</t>
  </si>
  <si>
    <t>Налог, взимаемый в связи с патентной системы н/о</t>
  </si>
  <si>
    <t>182 105 04 000 01 0000 110</t>
  </si>
  <si>
    <t>налог, взимаемый в связи с применением патентной системы н/о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</si>
</sst>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 horizontal="right"/>
    </xf>
    <xf numFmtId="165" fontId="5" fillId="0" borderId="10" xfId="57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6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65" fontId="2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5" fontId="0" fillId="0" borderId="0" xfId="57" applyNumberFormat="1" applyFont="1" applyFill="1" applyAlignment="1">
      <alignment/>
    </xf>
    <xf numFmtId="165" fontId="1" fillId="0" borderId="10" xfId="57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6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66" fontId="8" fillId="0" borderId="17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66" fontId="5" fillId="0" borderId="17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/>
    </xf>
    <xf numFmtId="165" fontId="11" fillId="0" borderId="10" xfId="57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165" fontId="2" fillId="0" borderId="10" xfId="57" applyNumberFormat="1" applyFont="1" applyFill="1" applyBorder="1" applyAlignment="1">
      <alignment horizontal="right"/>
    </xf>
    <xf numFmtId="165" fontId="2" fillId="0" borderId="10" xfId="57" applyNumberFormat="1" applyFont="1" applyFill="1" applyBorder="1" applyAlignment="1">
      <alignment horizontal="right"/>
    </xf>
    <xf numFmtId="166" fontId="5" fillId="0" borderId="13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74;&#1086;&#1076;&#1082;&#1080;%202016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16"/>
      <sheetName val="консолидированный 01.03.2016"/>
      <sheetName val="консолидированный 01.04.2016"/>
      <sheetName val="консолидированный 01.05.2016"/>
      <sheetName val="консолидированный 01.06.2016"/>
      <sheetName val="консолидированный 01.07.2016"/>
      <sheetName val="консолидированный 01.08.2016"/>
      <sheetName val="консолидированный 01.09.2016"/>
      <sheetName val="районный 01.02.2016"/>
      <sheetName val="районный 01.03.2016"/>
      <sheetName val="районный 01.04.2016"/>
      <sheetName val="районный 01.05.2016"/>
      <sheetName val="районный 01.06.2016"/>
      <sheetName val="районный 01.07.2016"/>
      <sheetName val="районный 01.08.2016"/>
      <sheetName val="районный 01.09.2016"/>
      <sheetName val="поселения 01.02.2016"/>
      <sheetName val="поселения 01.03.2016"/>
      <sheetName val="поселения 01.04.2016"/>
      <sheetName val="поселения 01.05.2016 "/>
      <sheetName val="поселения 01.06.2016"/>
      <sheetName val="поселения 01.07.2016"/>
      <sheetName val="поселения 01.08.2016"/>
      <sheetName val="поселения 01.09.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9"/>
  <sheetViews>
    <sheetView zoomScaleSheetLayoutView="100" zoomScalePageLayoutView="0" workbookViewId="0" topLeftCell="A32">
      <selection activeCell="D38" sqref="D38"/>
    </sheetView>
  </sheetViews>
  <sheetFormatPr defaultColWidth="9.00390625" defaultRowHeight="12.75" outlineLevelRow="1" outlineLevelCol="1"/>
  <cols>
    <col min="1" max="1" width="28.875" style="46" customWidth="1"/>
    <col min="2" max="2" width="29.625" style="46" customWidth="1"/>
    <col min="3" max="3" width="14.00390625" style="46" customWidth="1" outlineLevel="1"/>
    <col min="4" max="4" width="15.00390625" style="46" customWidth="1" outlineLevel="1"/>
    <col min="5" max="5" width="14.25390625" style="46" customWidth="1"/>
    <col min="6" max="6" width="15.375" style="46" customWidth="1"/>
    <col min="7" max="7" width="16.625" style="46" customWidth="1"/>
    <col min="8" max="16384" width="9.125" style="46" customWidth="1"/>
  </cols>
  <sheetData>
    <row r="1" spans="1:7" ht="17.25" customHeight="1">
      <c r="A1" s="104" t="s">
        <v>0</v>
      </c>
      <c r="B1" s="104"/>
      <c r="C1" s="104"/>
      <c r="D1" s="104"/>
      <c r="E1" s="104"/>
      <c r="F1" s="104"/>
      <c r="G1" s="104"/>
    </row>
    <row r="2" spans="1:7" ht="15.75">
      <c r="A2" s="104" t="s">
        <v>1</v>
      </c>
      <c r="B2" s="104"/>
      <c r="C2" s="104"/>
      <c r="D2" s="104"/>
      <c r="E2" s="104"/>
      <c r="F2" s="104"/>
      <c r="G2" s="104"/>
    </row>
    <row r="3" spans="1:7" ht="15" customHeight="1">
      <c r="A3" s="104" t="s">
        <v>127</v>
      </c>
      <c r="B3" s="104"/>
      <c r="C3" s="104"/>
      <c r="D3" s="104"/>
      <c r="E3" s="104"/>
      <c r="F3" s="104"/>
      <c r="G3" s="104"/>
    </row>
    <row r="4" spans="1:7" ht="87" customHeight="1">
      <c r="A4" s="35" t="s">
        <v>2</v>
      </c>
      <c r="B4" s="36" t="s">
        <v>3</v>
      </c>
      <c r="C4" s="37" t="s">
        <v>100</v>
      </c>
      <c r="D4" s="38" t="s">
        <v>101</v>
      </c>
      <c r="E4" s="38" t="s">
        <v>128</v>
      </c>
      <c r="F4" s="38" t="s">
        <v>63</v>
      </c>
      <c r="G4" s="38" t="s">
        <v>71</v>
      </c>
    </row>
    <row r="5" spans="1:7" ht="15.75" outlineLevel="1">
      <c r="A5" s="39" t="s">
        <v>4</v>
      </c>
      <c r="B5" s="45" t="s">
        <v>5</v>
      </c>
      <c r="C5" s="82">
        <v>113506.3</v>
      </c>
      <c r="D5" s="82">
        <v>113506.3</v>
      </c>
      <c r="E5" s="82">
        <v>70313.4</v>
      </c>
      <c r="F5" s="95">
        <f>E5/C5</f>
        <v>0.6194669370775013</v>
      </c>
      <c r="G5" s="95">
        <f>E5/D5</f>
        <v>0.6194669370775013</v>
      </c>
    </row>
    <row r="6" spans="1:7" ht="15.75" outlineLevel="1">
      <c r="A6" s="39" t="s">
        <v>81</v>
      </c>
      <c r="B6" s="45" t="s">
        <v>82</v>
      </c>
      <c r="C6" s="82">
        <v>10356.1</v>
      </c>
      <c r="D6" s="82">
        <v>10450.1</v>
      </c>
      <c r="E6" s="82">
        <v>8475.1</v>
      </c>
      <c r="F6" s="95">
        <f>E6/C6</f>
        <v>0.8183679184248897</v>
      </c>
      <c r="G6" s="95">
        <f>E6/D6</f>
        <v>0.8110065932383422</v>
      </c>
    </row>
    <row r="7" spans="1:7" ht="15.75" outlineLevel="1">
      <c r="A7" s="39" t="s">
        <v>6</v>
      </c>
      <c r="B7" s="45" t="s">
        <v>7</v>
      </c>
      <c r="C7" s="82">
        <v>6969.8</v>
      </c>
      <c r="D7" s="82">
        <v>6969.8</v>
      </c>
      <c r="E7" s="82">
        <v>4227.8</v>
      </c>
      <c r="F7" s="95">
        <f>E7/C7</f>
        <v>0.6065884243450315</v>
      </c>
      <c r="G7" s="95">
        <f>E7/D7</f>
        <v>0.6065884243450315</v>
      </c>
    </row>
    <row r="8" spans="1:7" ht="15.75" outlineLevel="1">
      <c r="A8" s="39" t="s">
        <v>8</v>
      </c>
      <c r="B8" s="45" t="s">
        <v>9</v>
      </c>
      <c r="C8" s="82">
        <v>13.4</v>
      </c>
      <c r="D8" s="82">
        <v>29.7</v>
      </c>
      <c r="E8" s="82">
        <v>47.4</v>
      </c>
      <c r="F8" s="79" t="s">
        <v>16</v>
      </c>
      <c r="G8" s="95">
        <f>E8/D8</f>
        <v>1.595959595959596</v>
      </c>
    </row>
    <row r="9" spans="1:7" ht="47.25" outlineLevel="1">
      <c r="A9" s="39" t="s">
        <v>130</v>
      </c>
      <c r="B9" s="45" t="s">
        <v>131</v>
      </c>
      <c r="C9" s="82"/>
      <c r="D9" s="82"/>
      <c r="E9" s="82">
        <v>12.8</v>
      </c>
      <c r="F9" s="95"/>
      <c r="G9" s="95"/>
    </row>
    <row r="10" spans="1:7" ht="15.75" outlineLevel="1">
      <c r="A10" s="39" t="s">
        <v>10</v>
      </c>
      <c r="B10" s="45" t="s">
        <v>70</v>
      </c>
      <c r="C10" s="82">
        <v>1438.7</v>
      </c>
      <c r="D10" s="82">
        <v>1438.7</v>
      </c>
      <c r="E10" s="82">
        <v>158</v>
      </c>
      <c r="F10" s="95">
        <f>E10/C10</f>
        <v>0.10982136651143393</v>
      </c>
      <c r="G10" s="95">
        <f>E10/D10</f>
        <v>0.10982136651143393</v>
      </c>
    </row>
    <row r="11" spans="1:7" ht="15.75" outlineLevel="1">
      <c r="A11" s="39" t="s">
        <v>102</v>
      </c>
      <c r="B11" s="45" t="s">
        <v>98</v>
      </c>
      <c r="C11" s="82">
        <v>4110.8</v>
      </c>
      <c r="D11" s="82">
        <v>4110.8</v>
      </c>
      <c r="E11" s="82">
        <v>3543.4</v>
      </c>
      <c r="F11" s="95">
        <f>E11/C11</f>
        <v>0.8619733385229152</v>
      </c>
      <c r="G11" s="95">
        <f>E11/D11</f>
        <v>0.8619733385229152</v>
      </c>
    </row>
    <row r="12" spans="1:7" ht="15.75" outlineLevel="1">
      <c r="A12" s="39" t="s">
        <v>102</v>
      </c>
      <c r="B12" s="45" t="s">
        <v>99</v>
      </c>
      <c r="C12" s="82">
        <v>4889</v>
      </c>
      <c r="D12" s="82">
        <v>4889</v>
      </c>
      <c r="E12" s="82">
        <v>285.1</v>
      </c>
      <c r="F12" s="95">
        <f>E12/C12</f>
        <v>0.05831458375946002</v>
      </c>
      <c r="G12" s="95">
        <f>E12/D12</f>
        <v>0.05831458375946002</v>
      </c>
    </row>
    <row r="13" spans="1:249" s="47" customFormat="1" ht="15.75" outlineLevel="1">
      <c r="A13" s="39" t="s">
        <v>12</v>
      </c>
      <c r="B13" s="45" t="s">
        <v>13</v>
      </c>
      <c r="C13" s="82">
        <v>1779.4</v>
      </c>
      <c r="D13" s="82">
        <v>1901.6</v>
      </c>
      <c r="E13" s="82">
        <v>1262.4</v>
      </c>
      <c r="F13" s="95">
        <f>E13/C13</f>
        <v>0.7094526244801619</v>
      </c>
      <c r="G13" s="95">
        <f>E13/D13</f>
        <v>0.6638620109381574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</row>
    <row r="14" spans="1:249" s="94" customFormat="1" ht="15.75" outlineLevel="1">
      <c r="A14" s="39" t="s">
        <v>14</v>
      </c>
      <c r="B14" s="45" t="s">
        <v>15</v>
      </c>
      <c r="C14" s="82"/>
      <c r="D14" s="82"/>
      <c r="E14" s="82"/>
      <c r="F14" s="95"/>
      <c r="G14" s="95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</row>
    <row r="15" spans="1:249" ht="15.75" outlineLevel="1">
      <c r="A15" s="102" t="s">
        <v>17</v>
      </c>
      <c r="B15" s="102"/>
      <c r="C15" s="50">
        <f>SUM(C5:C14)</f>
        <v>143063.5</v>
      </c>
      <c r="D15" s="50">
        <f>SUM(D5:D14)</f>
        <v>143296</v>
      </c>
      <c r="E15" s="50">
        <f>SUM(E5:E14)</f>
        <v>88325.4</v>
      </c>
      <c r="F15" s="43">
        <f>E15/C15</f>
        <v>0.6173859859433048</v>
      </c>
      <c r="G15" s="43">
        <f>E15/D15</f>
        <v>0.6163842675301473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</row>
    <row r="16" spans="1:7" ht="15.75" outlineLevel="1">
      <c r="A16" s="39" t="s">
        <v>76</v>
      </c>
      <c r="B16" s="40" t="s">
        <v>18</v>
      </c>
      <c r="C16" s="82">
        <v>4593.1</v>
      </c>
      <c r="D16" s="82">
        <v>4593.1</v>
      </c>
      <c r="E16" s="82">
        <v>3206.8</v>
      </c>
      <c r="F16" s="95">
        <f>E16/C16</f>
        <v>0.6981777013346105</v>
      </c>
      <c r="G16" s="95">
        <f>E16/D16</f>
        <v>0.6981777013346105</v>
      </c>
    </row>
    <row r="17" spans="1:7" ht="15.75" outlineLevel="1">
      <c r="A17" s="39" t="s">
        <v>85</v>
      </c>
      <c r="B17" s="40" t="s">
        <v>18</v>
      </c>
      <c r="C17" s="82">
        <v>306.1</v>
      </c>
      <c r="D17" s="82">
        <v>306.1</v>
      </c>
      <c r="E17" s="82">
        <v>303.6</v>
      </c>
      <c r="F17" s="95">
        <f>E17/C17</f>
        <v>0.9918327344005227</v>
      </c>
      <c r="G17" s="95">
        <f>E17/D17</f>
        <v>0.9918327344005227</v>
      </c>
    </row>
    <row r="18" spans="1:7" ht="31.5" outlineLevel="1">
      <c r="A18" s="39" t="s">
        <v>67</v>
      </c>
      <c r="B18" s="45" t="s">
        <v>19</v>
      </c>
      <c r="C18" s="82">
        <v>1430.1</v>
      </c>
      <c r="D18" s="82">
        <v>1430.1</v>
      </c>
      <c r="E18" s="82">
        <v>1333.4</v>
      </c>
      <c r="F18" s="95">
        <f>E18/C18</f>
        <v>0.9323823508845537</v>
      </c>
      <c r="G18" s="95">
        <f>E18/D18</f>
        <v>0.9323823508845537</v>
      </c>
    </row>
    <row r="19" spans="1:7" ht="31.5" outlineLevel="1">
      <c r="A19" s="39" t="s">
        <v>73</v>
      </c>
      <c r="B19" s="45" t="s">
        <v>74</v>
      </c>
      <c r="C19" s="82">
        <v>23</v>
      </c>
      <c r="D19" s="82">
        <v>23</v>
      </c>
      <c r="E19" s="82">
        <v>8.8</v>
      </c>
      <c r="F19" s="95">
        <f>E19/C19</f>
        <v>0.3826086956521739</v>
      </c>
      <c r="G19" s="95">
        <f>E19/D19</f>
        <v>0.3826086956521739</v>
      </c>
    </row>
    <row r="20" spans="1:7" ht="31.5" outlineLevel="1">
      <c r="A20" s="39" t="s">
        <v>66</v>
      </c>
      <c r="B20" s="45" t="s">
        <v>20</v>
      </c>
      <c r="C20" s="82">
        <v>120</v>
      </c>
      <c r="D20" s="82">
        <v>120</v>
      </c>
      <c r="E20" s="82">
        <v>161.8</v>
      </c>
      <c r="F20" s="95">
        <f>E20/C20</f>
        <v>1.3483333333333334</v>
      </c>
      <c r="G20" s="95">
        <f>E20/D20</f>
        <v>1.3483333333333334</v>
      </c>
    </row>
    <row r="21" spans="1:7" ht="31.5" outlineLevel="1">
      <c r="A21" s="39" t="s">
        <v>21</v>
      </c>
      <c r="B21" s="45" t="s">
        <v>22</v>
      </c>
      <c r="C21" s="82">
        <v>284.5</v>
      </c>
      <c r="D21" s="82">
        <v>430</v>
      </c>
      <c r="E21" s="82">
        <v>586.4</v>
      </c>
      <c r="F21" s="79" t="s">
        <v>16</v>
      </c>
      <c r="G21" s="95">
        <f>E21/D21</f>
        <v>1.3637209302325581</v>
      </c>
    </row>
    <row r="22" spans="1:7" ht="30.75" customHeight="1" outlineLevel="1">
      <c r="A22" s="39" t="s">
        <v>103</v>
      </c>
      <c r="B22" s="45" t="s">
        <v>104</v>
      </c>
      <c r="C22" s="82"/>
      <c r="D22" s="82">
        <v>10</v>
      </c>
      <c r="E22" s="82">
        <v>22.9</v>
      </c>
      <c r="F22" s="95"/>
      <c r="G22" s="79" t="s">
        <v>16</v>
      </c>
    </row>
    <row r="23" spans="1:7" ht="31.5" outlineLevel="1">
      <c r="A23" s="39" t="s">
        <v>97</v>
      </c>
      <c r="B23" s="45" t="s">
        <v>92</v>
      </c>
      <c r="C23" s="82"/>
      <c r="D23" s="82">
        <v>186</v>
      </c>
      <c r="E23" s="82">
        <v>188.5</v>
      </c>
      <c r="F23" s="95"/>
      <c r="G23" s="95">
        <f>E23/D23</f>
        <v>1.0134408602150538</v>
      </c>
    </row>
    <row r="24" spans="1:7" ht="31.5" outlineLevel="1">
      <c r="A24" s="39" t="s">
        <v>80</v>
      </c>
      <c r="B24" s="45" t="s">
        <v>75</v>
      </c>
      <c r="C24" s="82">
        <v>100</v>
      </c>
      <c r="D24" s="82">
        <v>100</v>
      </c>
      <c r="E24" s="82"/>
      <c r="F24" s="95">
        <f>E24/C24</f>
        <v>0</v>
      </c>
      <c r="G24" s="95">
        <f>E24/D24</f>
        <v>0</v>
      </c>
    </row>
    <row r="25" spans="1:7" ht="15.75" outlineLevel="1">
      <c r="A25" s="39" t="s">
        <v>79</v>
      </c>
      <c r="B25" s="45" t="s">
        <v>23</v>
      </c>
      <c r="C25" s="82">
        <v>800</v>
      </c>
      <c r="D25" s="82">
        <v>800</v>
      </c>
      <c r="E25" s="82">
        <v>197</v>
      </c>
      <c r="F25" s="95">
        <f>E25/C25</f>
        <v>0.24625</v>
      </c>
      <c r="G25" s="95">
        <f>E25/D25</f>
        <v>0.24625</v>
      </c>
    </row>
    <row r="26" spans="1:249" s="48" customFormat="1" ht="15.75" outlineLevel="1">
      <c r="A26" s="39" t="s">
        <v>24</v>
      </c>
      <c r="B26" s="45" t="s">
        <v>25</v>
      </c>
      <c r="C26" s="82">
        <v>664.3</v>
      </c>
      <c r="D26" s="82">
        <v>664.3</v>
      </c>
      <c r="E26" s="82">
        <v>157.4</v>
      </c>
      <c r="F26" s="95">
        <f>E26/C26</f>
        <v>0.2369411410507301</v>
      </c>
      <c r="G26" s="95">
        <f>E26/D26</f>
        <v>0.2369411410507301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</row>
    <row r="27" spans="1:249" s="48" customFormat="1" ht="31.5">
      <c r="A27" s="39" t="s">
        <v>26</v>
      </c>
      <c r="B27" s="45" t="s">
        <v>27</v>
      </c>
      <c r="C27" s="41"/>
      <c r="D27" s="41"/>
      <c r="E27" s="41">
        <v>0.4</v>
      </c>
      <c r="F27" s="95"/>
      <c r="G27" s="95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</row>
    <row r="28" spans="1:7" s="48" customFormat="1" ht="15.75" outlineLevel="1">
      <c r="A28" s="101" t="s">
        <v>28</v>
      </c>
      <c r="B28" s="101"/>
      <c r="C28" s="50">
        <f>SUM(C16:C27)</f>
        <v>8321.1</v>
      </c>
      <c r="D28" s="50">
        <f>SUM(D16:D27)</f>
        <v>8662.6</v>
      </c>
      <c r="E28" s="50">
        <f>SUM(E16:E27)</f>
        <v>6166.999999999999</v>
      </c>
      <c r="F28" s="43">
        <f>E28/C28</f>
        <v>0.7411279758685749</v>
      </c>
      <c r="G28" s="43">
        <f>E28/D28</f>
        <v>0.7119109736106941</v>
      </c>
    </row>
    <row r="29" spans="1:7" s="48" customFormat="1" ht="47.25" customHeight="1" outlineLevel="1">
      <c r="A29" s="103" t="s">
        <v>29</v>
      </c>
      <c r="B29" s="103"/>
      <c r="C29" s="50">
        <f>C15+C28</f>
        <v>151384.6</v>
      </c>
      <c r="D29" s="50">
        <f>D15+D28</f>
        <v>151958.6</v>
      </c>
      <c r="E29" s="50">
        <f>E15+E28</f>
        <v>94492.4</v>
      </c>
      <c r="F29" s="43">
        <f>E29/C29</f>
        <v>0.624187665059722</v>
      </c>
      <c r="G29" s="43">
        <f>E29/D29</f>
        <v>0.6218298931419478</v>
      </c>
    </row>
    <row r="30" spans="1:249" ht="31.5">
      <c r="A30" s="49" t="s">
        <v>30</v>
      </c>
      <c r="B30" s="1" t="s">
        <v>31</v>
      </c>
      <c r="C30" s="50">
        <f>C31+C38</f>
        <v>314110.5</v>
      </c>
      <c r="D30" s="50">
        <f>D31+D38+D36+D37</f>
        <v>323276.10000000003</v>
      </c>
      <c r="E30" s="50">
        <f>E31+E38+E36+E37</f>
        <v>218596.2</v>
      </c>
      <c r="F30" s="44">
        <f>E30/C30</f>
        <v>0.6959213397832928</v>
      </c>
      <c r="G30" s="44">
        <f>E30/D30</f>
        <v>0.6761904143238551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</row>
    <row r="31" spans="1:249" ht="78.75">
      <c r="A31" s="49" t="s">
        <v>32</v>
      </c>
      <c r="B31" s="1" t="s">
        <v>33</v>
      </c>
      <c r="C31" s="50">
        <f>C32+C33+C34+C35</f>
        <v>314110.5</v>
      </c>
      <c r="D31" s="50">
        <f>D32+D33+D34+D35</f>
        <v>321311.9</v>
      </c>
      <c r="E31" s="50">
        <f>E32+E33+E34+E35</f>
        <v>217800.30000000002</v>
      </c>
      <c r="F31" s="44">
        <f>E31/C31</f>
        <v>0.693387518086788</v>
      </c>
      <c r="G31" s="44">
        <f>E31/D31</f>
        <v>0.6778469767226175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</row>
    <row r="32" spans="1:249" ht="78.75">
      <c r="A32" s="49" t="s">
        <v>34</v>
      </c>
      <c r="B32" s="49" t="s">
        <v>35</v>
      </c>
      <c r="C32" s="50">
        <v>96231.5</v>
      </c>
      <c r="D32" s="50">
        <v>96231.5</v>
      </c>
      <c r="E32" s="50">
        <v>63993.9</v>
      </c>
      <c r="F32" s="44">
        <f>E32/C32</f>
        <v>0.6649995063986325</v>
      </c>
      <c r="G32" s="44">
        <f>E32/D32</f>
        <v>0.6649995063986325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</row>
    <row r="33" spans="1:249" ht="94.5">
      <c r="A33" s="49" t="s">
        <v>36</v>
      </c>
      <c r="B33" s="49" t="s">
        <v>37</v>
      </c>
      <c r="C33" s="50">
        <v>30897.9</v>
      </c>
      <c r="D33" s="50">
        <v>37264.2</v>
      </c>
      <c r="E33" s="50">
        <v>27936.4</v>
      </c>
      <c r="F33" s="44">
        <f>E33/C33</f>
        <v>0.9041520621142537</v>
      </c>
      <c r="G33" s="44">
        <f>E33/D33</f>
        <v>0.7496846839594035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</row>
    <row r="34" spans="1:249" ht="78.75">
      <c r="A34" s="49" t="s">
        <v>38</v>
      </c>
      <c r="B34" s="49" t="s">
        <v>39</v>
      </c>
      <c r="C34" s="50">
        <v>186981.1</v>
      </c>
      <c r="D34" s="50">
        <v>185555.8</v>
      </c>
      <c r="E34" s="50">
        <v>123609.6</v>
      </c>
      <c r="F34" s="44">
        <f>E34/C34</f>
        <v>0.6610807188534028</v>
      </c>
      <c r="G34" s="44">
        <f>E34/D34</f>
        <v>0.6661586433838231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</row>
    <row r="35" spans="1:249" ht="31.5">
      <c r="A35" s="49" t="s">
        <v>64</v>
      </c>
      <c r="B35" s="49" t="s">
        <v>65</v>
      </c>
      <c r="C35" s="50">
        <v>0</v>
      </c>
      <c r="D35" s="50">
        <v>2260.4</v>
      </c>
      <c r="E35" s="50">
        <v>2260.4</v>
      </c>
      <c r="F35" s="79"/>
      <c r="G35" s="43">
        <f>E35/D35</f>
        <v>1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</row>
    <row r="36" spans="1:249" ht="63">
      <c r="A36" s="49" t="s">
        <v>93</v>
      </c>
      <c r="B36" s="51" t="s">
        <v>94</v>
      </c>
      <c r="C36" s="90"/>
      <c r="D36" s="91">
        <v>866.8</v>
      </c>
      <c r="E36" s="92">
        <v>402.9</v>
      </c>
      <c r="F36" s="79"/>
      <c r="G36" s="95">
        <f>E36/D36</f>
        <v>0.46481310567604983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</row>
    <row r="37" spans="1:249" ht="31.5">
      <c r="A37" s="49" t="s">
        <v>95</v>
      </c>
      <c r="B37" s="51" t="s">
        <v>96</v>
      </c>
      <c r="C37" s="90"/>
      <c r="D37" s="91">
        <v>1381.5</v>
      </c>
      <c r="E37" s="92">
        <v>677.1</v>
      </c>
      <c r="F37" s="79"/>
      <c r="G37" s="95">
        <f>E37/D37</f>
        <v>0.49011943539630837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</row>
    <row r="38" spans="1:249" ht="47.25">
      <c r="A38" s="49" t="s">
        <v>68</v>
      </c>
      <c r="B38" s="51" t="s">
        <v>69</v>
      </c>
      <c r="C38" s="50"/>
      <c r="D38" s="78">
        <v>-284.1</v>
      </c>
      <c r="E38" s="78">
        <v>-284.1</v>
      </c>
      <c r="F38" s="79"/>
      <c r="G38" s="44">
        <f>E38/D38</f>
        <v>1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</row>
    <row r="39" spans="1:249" ht="15.75">
      <c r="A39" s="100" t="s">
        <v>40</v>
      </c>
      <c r="B39" s="100"/>
      <c r="C39" s="50">
        <f>C29+C30</f>
        <v>465495.1</v>
      </c>
      <c r="D39" s="50">
        <f>D29+D30</f>
        <v>475234.70000000007</v>
      </c>
      <c r="E39" s="50">
        <f>E29+E30</f>
        <v>313088.6</v>
      </c>
      <c r="F39" s="43">
        <f>E39/C39</f>
        <v>0.6725926867973476</v>
      </c>
      <c r="G39" s="43">
        <f>E39/D39</f>
        <v>0.6588083740518105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</row>
  </sheetData>
  <sheetProtection/>
  <mergeCells count="7">
    <mergeCell ref="A15:B15"/>
    <mergeCell ref="A29:B29"/>
    <mergeCell ref="A39:B39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5"/>
  <sheetViews>
    <sheetView tabSelected="1" view="pageBreakPreview" zoomScaleSheetLayoutView="100" zoomScalePageLayoutView="0" workbookViewId="0" topLeftCell="A25">
      <selection activeCell="D29" sqref="D29"/>
    </sheetView>
  </sheetViews>
  <sheetFormatPr defaultColWidth="9.00390625" defaultRowHeight="12.75" outlineLevelRow="1" outlineLevelCol="1"/>
  <cols>
    <col min="1" max="1" width="30.75390625" style="8" customWidth="1"/>
    <col min="2" max="2" width="47.37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104" t="s">
        <v>0</v>
      </c>
      <c r="B1" s="104"/>
      <c r="C1" s="104"/>
      <c r="D1" s="104"/>
      <c r="E1" s="104"/>
    </row>
    <row r="2" spans="1:5" ht="15.75">
      <c r="A2" s="104" t="s">
        <v>41</v>
      </c>
      <c r="B2" s="104"/>
      <c r="C2" s="104"/>
      <c r="D2" s="104"/>
      <c r="E2" s="104"/>
    </row>
    <row r="3" spans="1:5" ht="15.75">
      <c r="A3" s="113" t="s">
        <v>127</v>
      </c>
      <c r="B3" s="113"/>
      <c r="C3" s="113"/>
      <c r="D3" s="113"/>
      <c r="E3" s="113"/>
    </row>
    <row r="4" spans="1:7" s="57" customFormat="1" ht="82.5" customHeight="1">
      <c r="A4" s="54" t="s">
        <v>2</v>
      </c>
      <c r="B4" s="55" t="s">
        <v>3</v>
      </c>
      <c r="C4" s="56" t="s">
        <v>105</v>
      </c>
      <c r="D4" s="58" t="s">
        <v>106</v>
      </c>
      <c r="E4" s="56" t="s">
        <v>128</v>
      </c>
      <c r="F4" s="56" t="s">
        <v>63</v>
      </c>
      <c r="G4" s="56" t="s">
        <v>72</v>
      </c>
    </row>
    <row r="5" spans="1:7" s="57" customFormat="1" ht="15.75" outlineLevel="1">
      <c r="A5" s="39" t="s">
        <v>4</v>
      </c>
      <c r="B5" s="40" t="s">
        <v>5</v>
      </c>
      <c r="C5" s="82">
        <v>102166.4</v>
      </c>
      <c r="D5" s="82">
        <v>102166.4</v>
      </c>
      <c r="E5" s="82">
        <v>63309</v>
      </c>
      <c r="F5" s="79">
        <f>E5/C5</f>
        <v>0.6196655651956025</v>
      </c>
      <c r="G5" s="79">
        <f>E5/D5</f>
        <v>0.6196655651956025</v>
      </c>
    </row>
    <row r="6" spans="1:7" s="57" customFormat="1" ht="15.75" outlineLevel="1">
      <c r="A6" s="39" t="s">
        <v>6</v>
      </c>
      <c r="B6" s="40" t="s">
        <v>7</v>
      </c>
      <c r="C6" s="82">
        <v>6969.8</v>
      </c>
      <c r="D6" s="82">
        <v>6969.8</v>
      </c>
      <c r="E6" s="82">
        <v>4227.8</v>
      </c>
      <c r="F6" s="79">
        <f>E6/C6</f>
        <v>0.6065884243450315</v>
      </c>
      <c r="G6" s="79">
        <f>E6/D6</f>
        <v>0.6065884243450315</v>
      </c>
    </row>
    <row r="7" spans="1:7" s="57" customFormat="1" ht="15.75" outlineLevel="1">
      <c r="A7" s="39" t="s">
        <v>8</v>
      </c>
      <c r="B7" s="40" t="s">
        <v>9</v>
      </c>
      <c r="C7" s="41">
        <v>6.7</v>
      </c>
      <c r="D7" s="41">
        <v>23</v>
      </c>
      <c r="E7" s="41">
        <v>23.7</v>
      </c>
      <c r="F7" s="79" t="s">
        <v>16</v>
      </c>
      <c r="G7" s="79">
        <f>E7/D7</f>
        <v>1.0304347826086957</v>
      </c>
    </row>
    <row r="8" spans="1:7" s="57" customFormat="1" ht="15.75" outlineLevel="1">
      <c r="A8" s="39" t="s">
        <v>12</v>
      </c>
      <c r="B8" s="40" t="s">
        <v>13</v>
      </c>
      <c r="C8" s="41">
        <v>1779.4</v>
      </c>
      <c r="D8" s="41">
        <v>1901.6</v>
      </c>
      <c r="E8" s="41">
        <v>1262.4</v>
      </c>
      <c r="F8" s="79">
        <f>E8/C8</f>
        <v>0.7094526244801619</v>
      </c>
      <c r="G8" s="79">
        <f>E8/D8</f>
        <v>0.6638620109381574</v>
      </c>
    </row>
    <row r="9" spans="1:7" s="57" customFormat="1" ht="31.5" outlineLevel="1">
      <c r="A9" s="39" t="s">
        <v>14</v>
      </c>
      <c r="B9" s="45" t="s">
        <v>129</v>
      </c>
      <c r="C9" s="41"/>
      <c r="D9" s="41"/>
      <c r="E9" s="41">
        <v>12.8</v>
      </c>
      <c r="F9" s="79"/>
      <c r="G9" s="79"/>
    </row>
    <row r="10" spans="1:7" s="59" customFormat="1" ht="15.75" outlineLevel="1">
      <c r="A10" s="111" t="s">
        <v>17</v>
      </c>
      <c r="B10" s="112"/>
      <c r="C10" s="42">
        <f>SUM(C5:C9)</f>
        <v>110922.29999999999</v>
      </c>
      <c r="D10" s="42">
        <f>SUM(D5:D9)</f>
        <v>111060.8</v>
      </c>
      <c r="E10" s="42">
        <f>SUM(E5:E9)</f>
        <v>68835.7</v>
      </c>
      <c r="F10" s="53">
        <f>E10/C10</f>
        <v>0.6205758445326143</v>
      </c>
      <c r="G10" s="53">
        <f>E10/D10</f>
        <v>0.6198019463212943</v>
      </c>
    </row>
    <row r="11" spans="1:249" s="93" customFormat="1" ht="15.75" outlineLevel="1">
      <c r="A11" s="39" t="s">
        <v>76</v>
      </c>
      <c r="B11" s="40" t="s">
        <v>18</v>
      </c>
      <c r="C11" s="82">
        <v>2850.7</v>
      </c>
      <c r="D11" s="82">
        <v>2850.7</v>
      </c>
      <c r="E11" s="41">
        <v>1945.7</v>
      </c>
      <c r="F11" s="79">
        <f>E11/C11</f>
        <v>0.6825341144280352</v>
      </c>
      <c r="G11" s="79">
        <f>E11/D11</f>
        <v>0.6825341144280352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</row>
    <row r="12" spans="1:7" s="46" customFormat="1" ht="15.75" outlineLevel="1">
      <c r="A12" s="39" t="s">
        <v>85</v>
      </c>
      <c r="B12" s="40" t="s">
        <v>18</v>
      </c>
      <c r="C12" s="41">
        <v>306.1</v>
      </c>
      <c r="D12" s="41">
        <v>306.1</v>
      </c>
      <c r="E12" s="41">
        <v>303.6</v>
      </c>
      <c r="F12" s="79">
        <f>E12/C12</f>
        <v>0.9918327344005227</v>
      </c>
      <c r="G12" s="79">
        <f>E12/D12</f>
        <v>0.9918327344005227</v>
      </c>
    </row>
    <row r="13" spans="1:7" s="46" customFormat="1" ht="15.75" outlineLevel="1">
      <c r="A13" s="39" t="s">
        <v>67</v>
      </c>
      <c r="B13" s="45" t="s">
        <v>19</v>
      </c>
      <c r="C13" s="82">
        <v>1430.1</v>
      </c>
      <c r="D13" s="82">
        <v>1430.1</v>
      </c>
      <c r="E13" s="41">
        <v>1333.4</v>
      </c>
      <c r="F13" s="79">
        <f>E13/C13</f>
        <v>0.9323823508845537</v>
      </c>
      <c r="G13" s="79">
        <f>E13/D13</f>
        <v>0.9323823508845537</v>
      </c>
    </row>
    <row r="14" spans="1:7" s="46" customFormat="1" ht="31.5" outlineLevel="1">
      <c r="A14" s="39" t="s">
        <v>73</v>
      </c>
      <c r="B14" s="45" t="s">
        <v>74</v>
      </c>
      <c r="C14" s="41">
        <v>23</v>
      </c>
      <c r="D14" s="41">
        <v>23</v>
      </c>
      <c r="E14" s="41">
        <v>8.8</v>
      </c>
      <c r="F14" s="79">
        <f>E14/C14</f>
        <v>0.3826086956521739</v>
      </c>
      <c r="G14" s="79">
        <f>E14/D14</f>
        <v>0.3826086956521739</v>
      </c>
    </row>
    <row r="15" spans="1:7" s="46" customFormat="1" ht="15.75" outlineLevel="1">
      <c r="A15" s="39" t="s">
        <v>66</v>
      </c>
      <c r="B15" s="45" t="s">
        <v>20</v>
      </c>
      <c r="C15" s="41">
        <v>120</v>
      </c>
      <c r="D15" s="41">
        <v>120</v>
      </c>
      <c r="E15" s="41">
        <v>161.8</v>
      </c>
      <c r="F15" s="79">
        <f>E15/C15</f>
        <v>1.3483333333333334</v>
      </c>
      <c r="G15" s="79">
        <f>E15/D15</f>
        <v>1.3483333333333334</v>
      </c>
    </row>
    <row r="16" spans="1:7" s="46" customFormat="1" ht="15.75" outlineLevel="1">
      <c r="A16" s="39" t="s">
        <v>21</v>
      </c>
      <c r="B16" s="45" t="s">
        <v>22</v>
      </c>
      <c r="C16" s="82">
        <v>284.5</v>
      </c>
      <c r="D16" s="82">
        <v>430</v>
      </c>
      <c r="E16" s="41">
        <v>586.4</v>
      </c>
      <c r="F16" s="79" t="s">
        <v>16</v>
      </c>
      <c r="G16" s="79">
        <f>E16/D16</f>
        <v>1.3637209302325581</v>
      </c>
    </row>
    <row r="17" spans="1:7" s="46" customFormat="1" ht="15.75" outlineLevel="1">
      <c r="A17" s="39" t="s">
        <v>107</v>
      </c>
      <c r="B17" s="45" t="s">
        <v>108</v>
      </c>
      <c r="C17" s="82"/>
      <c r="D17" s="82">
        <v>10</v>
      </c>
      <c r="E17" s="41">
        <v>22.9</v>
      </c>
      <c r="F17" s="79"/>
      <c r="G17" s="79" t="s">
        <v>16</v>
      </c>
    </row>
    <row r="18" spans="1:7" s="46" customFormat="1" ht="30.75" customHeight="1" outlineLevel="1">
      <c r="A18" s="39" t="s">
        <v>109</v>
      </c>
      <c r="B18" s="45" t="s">
        <v>92</v>
      </c>
      <c r="C18" s="82"/>
      <c r="D18" s="82">
        <v>186</v>
      </c>
      <c r="E18" s="41">
        <v>186.2</v>
      </c>
      <c r="F18" s="79"/>
      <c r="G18" s="79">
        <f>E18/D18</f>
        <v>1.0010752688172042</v>
      </c>
    </row>
    <row r="19" spans="1:7" s="46" customFormat="1" ht="15.75" outlineLevel="1">
      <c r="A19" s="39" t="s">
        <v>80</v>
      </c>
      <c r="B19" s="45" t="s">
        <v>75</v>
      </c>
      <c r="C19" s="41">
        <v>100</v>
      </c>
      <c r="D19" s="41">
        <v>100</v>
      </c>
      <c r="E19" s="41"/>
      <c r="F19" s="79">
        <f>E19/C19</f>
        <v>0</v>
      </c>
      <c r="G19" s="79">
        <f>E19/D19</f>
        <v>0</v>
      </c>
    </row>
    <row r="20" spans="1:7" s="46" customFormat="1" ht="15.75" outlineLevel="1">
      <c r="A20" s="39" t="s">
        <v>79</v>
      </c>
      <c r="B20" s="45" t="s">
        <v>23</v>
      </c>
      <c r="C20" s="41">
        <v>700</v>
      </c>
      <c r="D20" s="41">
        <v>700</v>
      </c>
      <c r="E20" s="41">
        <v>131.1</v>
      </c>
      <c r="F20" s="79">
        <f>E20/C20</f>
        <v>0.18728571428571428</v>
      </c>
      <c r="G20" s="79">
        <f>E20/D20</f>
        <v>0.18728571428571428</v>
      </c>
    </row>
    <row r="21" spans="1:7" s="46" customFormat="1" ht="15.75" outlineLevel="1">
      <c r="A21" s="39" t="s">
        <v>24</v>
      </c>
      <c r="B21" s="45" t="s">
        <v>25</v>
      </c>
      <c r="C21" s="41">
        <v>664.3</v>
      </c>
      <c r="D21" s="41">
        <v>664.3</v>
      </c>
      <c r="E21" s="41">
        <v>157.4</v>
      </c>
      <c r="F21" s="79">
        <f>E21/C21</f>
        <v>0.2369411410507301</v>
      </c>
      <c r="G21" s="79">
        <f>E21/D21</f>
        <v>0.2369411410507301</v>
      </c>
    </row>
    <row r="22" spans="1:7" s="46" customFormat="1" ht="15.75" outlineLevel="1">
      <c r="A22" s="39" t="s">
        <v>26</v>
      </c>
      <c r="B22" s="45" t="s">
        <v>27</v>
      </c>
      <c r="C22" s="41"/>
      <c r="D22" s="41"/>
      <c r="E22" s="41">
        <v>0</v>
      </c>
      <c r="F22" s="79"/>
      <c r="G22" s="79"/>
    </row>
    <row r="23" spans="1:7" s="60" customFormat="1" ht="15.75" outlineLevel="1">
      <c r="A23" s="109" t="s">
        <v>28</v>
      </c>
      <c r="B23" s="110"/>
      <c r="C23" s="42">
        <f>SUM(C11:C22)</f>
        <v>6478.7</v>
      </c>
      <c r="D23" s="42">
        <f>SUM(D11:D22)</f>
        <v>6820.2</v>
      </c>
      <c r="E23" s="42">
        <f>SUM(E11:E22)</f>
        <v>4837.3</v>
      </c>
      <c r="F23" s="53">
        <f>E23/C23</f>
        <v>0.7466467038140369</v>
      </c>
      <c r="G23" s="53">
        <f>E23/D23</f>
        <v>0.7092607254919211</v>
      </c>
    </row>
    <row r="24" spans="1:7" s="32" customFormat="1" ht="24.75" customHeight="1">
      <c r="A24" s="107" t="s">
        <v>29</v>
      </c>
      <c r="B24" s="108"/>
      <c r="C24" s="50">
        <f>C10+C23</f>
        <v>117400.99999999999</v>
      </c>
      <c r="D24" s="50">
        <f>D10+D23</f>
        <v>117881</v>
      </c>
      <c r="E24" s="50">
        <f>E10+E23</f>
        <v>73673</v>
      </c>
      <c r="F24" s="53">
        <f>E24/C24</f>
        <v>0.6275329852386267</v>
      </c>
      <c r="G24" s="53">
        <f>E24/D24</f>
        <v>0.6249777317803548</v>
      </c>
    </row>
    <row r="25" spans="1:7" s="48" customFormat="1" ht="15.75" outlineLevel="1">
      <c r="A25" s="49" t="s">
        <v>30</v>
      </c>
      <c r="B25" s="1" t="s">
        <v>31</v>
      </c>
      <c r="C25" s="50">
        <f>C26+C31+C32+C33+C34</f>
        <v>314650.5</v>
      </c>
      <c r="D25" s="50">
        <f>D26+D31+D32+D33+D34</f>
        <v>321608.7</v>
      </c>
      <c r="E25" s="50">
        <f>E26+E31+E32+E33+E34</f>
        <v>217597.1</v>
      </c>
      <c r="F25" s="44">
        <f>E25/C25</f>
        <v>0.691551737562788</v>
      </c>
      <c r="G25" s="44">
        <f>E25/D25</f>
        <v>0.6765895947466595</v>
      </c>
    </row>
    <row r="26" spans="1:7" s="48" customFormat="1" ht="75" customHeight="1" outlineLevel="1">
      <c r="A26" s="49" t="s">
        <v>32</v>
      </c>
      <c r="B26" s="1" t="s">
        <v>33</v>
      </c>
      <c r="C26" s="50">
        <f>C27+C28+C29+C30</f>
        <v>314650.5</v>
      </c>
      <c r="D26" s="50">
        <f>D27+D28+D29+D30</f>
        <v>321886.3</v>
      </c>
      <c r="E26" s="50">
        <f>E27+E28+E29+E30</f>
        <v>217874.7</v>
      </c>
      <c r="F26" s="44">
        <f>E26/C26</f>
        <v>0.6924339862800155</v>
      </c>
      <c r="G26" s="44">
        <f>E26/D26</f>
        <v>0.6768685091599115</v>
      </c>
    </row>
    <row r="27" spans="1:7" s="48" customFormat="1" ht="78" customHeight="1" outlineLevel="1">
      <c r="A27" s="49" t="s">
        <v>34</v>
      </c>
      <c r="B27" s="49" t="s">
        <v>35</v>
      </c>
      <c r="C27" s="50">
        <v>96231.5</v>
      </c>
      <c r="D27" s="50">
        <v>96231.5</v>
      </c>
      <c r="E27" s="50">
        <v>63993.9</v>
      </c>
      <c r="F27" s="44">
        <f>E27/C27</f>
        <v>0.6649995063986325</v>
      </c>
      <c r="G27" s="44">
        <f>E27/D27</f>
        <v>0.6649995063986325</v>
      </c>
    </row>
    <row r="28" spans="1:249" ht="47.25">
      <c r="A28" s="49" t="s">
        <v>36</v>
      </c>
      <c r="B28" s="49" t="s">
        <v>37</v>
      </c>
      <c r="C28" s="50">
        <v>30897.9</v>
      </c>
      <c r="D28" s="50">
        <v>37264.2</v>
      </c>
      <c r="E28" s="50">
        <v>27936.4</v>
      </c>
      <c r="F28" s="44">
        <f>E28/C28</f>
        <v>0.9041520621142537</v>
      </c>
      <c r="G28" s="44">
        <f>E28/D28</f>
        <v>0.7496846839594035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</row>
    <row r="29" spans="1:249" ht="47.25">
      <c r="A29" s="49" t="s">
        <v>38</v>
      </c>
      <c r="B29" s="49" t="s">
        <v>39</v>
      </c>
      <c r="C29" s="50">
        <v>186981.1</v>
      </c>
      <c r="D29" s="50">
        <v>185555.8</v>
      </c>
      <c r="E29" s="50">
        <v>123609.6</v>
      </c>
      <c r="F29" s="44">
        <f>E29/C29</f>
        <v>0.6610807188534028</v>
      </c>
      <c r="G29" s="44">
        <f>E29/D29</f>
        <v>0.6661586433838231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</row>
    <row r="30" spans="1:249" ht="15.75">
      <c r="A30" s="49" t="s">
        <v>64</v>
      </c>
      <c r="B30" s="49" t="s">
        <v>65</v>
      </c>
      <c r="C30" s="50">
        <v>540</v>
      </c>
      <c r="D30" s="50">
        <v>2834.8</v>
      </c>
      <c r="E30" s="50">
        <v>2334.8</v>
      </c>
      <c r="F30" s="44" t="s">
        <v>16</v>
      </c>
      <c r="G30" s="43">
        <f>E30/D30</f>
        <v>0.8236207139833498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</row>
    <row r="31" spans="1:249" ht="31.5">
      <c r="A31" s="49" t="s">
        <v>93</v>
      </c>
      <c r="B31" s="51" t="s">
        <v>94</v>
      </c>
      <c r="C31" s="90"/>
      <c r="D31" s="91"/>
      <c r="E31" s="92"/>
      <c r="F31" s="79"/>
      <c r="G31" s="95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</row>
    <row r="32" spans="1:249" ht="15.75">
      <c r="A32" s="49" t="s">
        <v>95</v>
      </c>
      <c r="B32" s="51" t="s">
        <v>96</v>
      </c>
      <c r="C32" s="90"/>
      <c r="D32" s="91"/>
      <c r="E32" s="92"/>
      <c r="F32" s="79"/>
      <c r="G32" s="95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</row>
    <row r="33" spans="1:249" ht="47.25">
      <c r="A33" s="49" t="s">
        <v>110</v>
      </c>
      <c r="B33" s="51" t="s">
        <v>111</v>
      </c>
      <c r="C33" s="90"/>
      <c r="D33" s="91">
        <v>6.5</v>
      </c>
      <c r="E33" s="92">
        <v>6.5</v>
      </c>
      <c r="F33" s="79"/>
      <c r="G33" s="44">
        <f>E33/D33</f>
        <v>1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</row>
    <row r="34" spans="1:249" ht="31.5">
      <c r="A34" s="49" t="s">
        <v>68</v>
      </c>
      <c r="B34" s="51" t="s">
        <v>69</v>
      </c>
      <c r="C34" s="50"/>
      <c r="D34" s="78">
        <v>-284.1</v>
      </c>
      <c r="E34" s="78">
        <v>-284.1</v>
      </c>
      <c r="F34" s="79"/>
      <c r="G34" s="44">
        <f>E34/D34</f>
        <v>1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</row>
    <row r="35" spans="1:249" ht="15.75">
      <c r="A35" s="105" t="s">
        <v>40</v>
      </c>
      <c r="B35" s="106"/>
      <c r="C35" s="50">
        <f>C24+C25</f>
        <v>432051.5</v>
      </c>
      <c r="D35" s="50">
        <f>D24+D25</f>
        <v>439489.7</v>
      </c>
      <c r="E35" s="50">
        <f>E24+E25</f>
        <v>291270.1</v>
      </c>
      <c r="F35" s="77">
        <f>E35/C35</f>
        <v>0.6741559744613778</v>
      </c>
      <c r="G35" s="77">
        <f>E35/D35</f>
        <v>0.6627461348923535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</row>
  </sheetData>
  <sheetProtection/>
  <mergeCells count="7">
    <mergeCell ref="A35:B35"/>
    <mergeCell ref="A24:B24"/>
    <mergeCell ref="A23:B23"/>
    <mergeCell ref="A10:B10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60"/>
  <sheetViews>
    <sheetView zoomScalePageLayoutView="0" workbookViewId="0" topLeftCell="A130">
      <selection activeCell="N100" sqref="N100"/>
    </sheetView>
  </sheetViews>
  <sheetFormatPr defaultColWidth="9.00390625" defaultRowHeight="12.75" outlineLevelCol="1"/>
  <cols>
    <col min="1" max="1" width="25.125" style="61" customWidth="1"/>
    <col min="2" max="2" width="31.00390625" style="61" customWidth="1"/>
    <col min="3" max="4" width="14.875" style="61" customWidth="1"/>
    <col min="5" max="5" width="13.00390625" style="61" customWidth="1"/>
    <col min="6" max="6" width="13.625" style="61" hidden="1" customWidth="1" outlineLevel="1"/>
    <col min="7" max="7" width="14.375" style="61" hidden="1" customWidth="1" outlineLevel="1"/>
    <col min="8" max="8" width="13.125" style="61" hidden="1" customWidth="1" collapsed="1"/>
    <col min="9" max="9" width="13.125" style="61" hidden="1" customWidth="1"/>
    <col min="10" max="11" width="13.125" style="61" customWidth="1"/>
    <col min="12" max="12" width="10.625" style="61" bestFit="1" customWidth="1"/>
    <col min="13" max="249" width="9.125" style="61" customWidth="1"/>
  </cols>
  <sheetData>
    <row r="1" spans="1:7" ht="18">
      <c r="A1" s="126" t="s">
        <v>42</v>
      </c>
      <c r="B1" s="126"/>
      <c r="C1" s="126"/>
      <c r="D1" s="126"/>
      <c r="E1" s="126"/>
      <c r="F1" s="126"/>
      <c r="G1" s="33"/>
    </row>
    <row r="2" spans="1:7" ht="18">
      <c r="A2" s="127" t="s">
        <v>125</v>
      </c>
      <c r="B2" s="127"/>
      <c r="C2" s="127"/>
      <c r="D2" s="127"/>
      <c r="E2" s="127"/>
      <c r="F2" s="127"/>
      <c r="G2" s="34"/>
    </row>
    <row r="3" spans="1:11" ht="12.75" customHeight="1">
      <c r="A3" s="122" t="s">
        <v>2</v>
      </c>
      <c r="B3" s="122" t="s">
        <v>3</v>
      </c>
      <c r="C3" s="124" t="s">
        <v>112</v>
      </c>
      <c r="D3" s="128" t="s">
        <v>113</v>
      </c>
      <c r="E3" s="62" t="s">
        <v>43</v>
      </c>
      <c r="F3" s="83" t="s">
        <v>86</v>
      </c>
      <c r="G3" s="63" t="s">
        <v>44</v>
      </c>
      <c r="H3" s="63" t="s">
        <v>44</v>
      </c>
      <c r="I3" s="63" t="s">
        <v>44</v>
      </c>
      <c r="J3" s="63" t="s">
        <v>44</v>
      </c>
      <c r="K3" s="63" t="s">
        <v>44</v>
      </c>
    </row>
    <row r="4" spans="1:11" ht="38.25">
      <c r="A4" s="123"/>
      <c r="B4" s="123"/>
      <c r="C4" s="125"/>
      <c r="D4" s="129"/>
      <c r="E4" s="65" t="s">
        <v>126</v>
      </c>
      <c r="F4" s="65" t="s">
        <v>87</v>
      </c>
      <c r="G4" s="66" t="s">
        <v>77</v>
      </c>
      <c r="H4" s="67" t="s">
        <v>45</v>
      </c>
      <c r="I4" s="67" t="s">
        <v>46</v>
      </c>
      <c r="J4" s="66" t="s">
        <v>114</v>
      </c>
      <c r="K4" s="66" t="s">
        <v>78</v>
      </c>
    </row>
    <row r="5" spans="1:11" ht="12.75">
      <c r="A5" s="2" t="s">
        <v>4</v>
      </c>
      <c r="B5" s="3" t="s">
        <v>5</v>
      </c>
      <c r="C5" s="4">
        <f>C6+C7+C8+C9+C10+C11+C12+C13+C14</f>
        <v>11339.900000000001</v>
      </c>
      <c r="D5" s="4">
        <f>D6+D7+D8+D9+D10+D11+D12+D13+D14</f>
        <v>11339.900000000001</v>
      </c>
      <c r="E5" s="4">
        <f>E6+E7+E8+E9+E10+E11+E12+E13+E14</f>
        <v>7004.299999999999</v>
      </c>
      <c r="F5" s="4">
        <f>F6+F7+F8+F9+F10+F11+F12+F13+F14</f>
        <v>504.19999999999993</v>
      </c>
      <c r="G5" s="5">
        <f>E5/C5</f>
        <v>0.6176685861427348</v>
      </c>
      <c r="H5" s="16" t="e">
        <f>E5/#REF!</f>
        <v>#REF!</v>
      </c>
      <c r="I5" s="16" t="e">
        <f>E5/#REF!</f>
        <v>#REF!</v>
      </c>
      <c r="J5" s="16">
        <f>E5/C5</f>
        <v>0.6176685861427348</v>
      </c>
      <c r="K5" s="15">
        <f>E5/D5</f>
        <v>0.6176685861427348</v>
      </c>
    </row>
    <row r="6" spans="1:11" ht="12.75">
      <c r="A6" s="68" t="s">
        <v>47</v>
      </c>
      <c r="B6" s="64"/>
      <c r="C6" s="69">
        <v>508.8</v>
      </c>
      <c r="D6" s="69">
        <v>508.8</v>
      </c>
      <c r="E6" s="70">
        <v>245.9</v>
      </c>
      <c r="F6" s="70">
        <v>38.8</v>
      </c>
      <c r="G6" s="71">
        <f>E6/C6</f>
        <v>0.4832940251572327</v>
      </c>
      <c r="H6" s="72" t="e">
        <f>E6/#REF!</f>
        <v>#REF!</v>
      </c>
      <c r="I6" s="72" t="e">
        <f>E6/#REF!</f>
        <v>#REF!</v>
      </c>
      <c r="J6" s="72">
        <f>E6/C6</f>
        <v>0.4832940251572327</v>
      </c>
      <c r="K6" s="72">
        <f>E6/D6</f>
        <v>0.4832940251572327</v>
      </c>
    </row>
    <row r="7" spans="1:11" ht="12.75">
      <c r="A7" s="68" t="s">
        <v>48</v>
      </c>
      <c r="B7" s="64"/>
      <c r="C7" s="69">
        <v>139.8</v>
      </c>
      <c r="D7" s="69">
        <v>139.8</v>
      </c>
      <c r="E7" s="70">
        <v>116.4</v>
      </c>
      <c r="F7" s="70">
        <v>7.9</v>
      </c>
      <c r="G7" s="71">
        <f>E7/C7</f>
        <v>0.8326180257510729</v>
      </c>
      <c r="H7" s="72" t="e">
        <f>E7/#REF!</f>
        <v>#REF!</v>
      </c>
      <c r="I7" s="72" t="e">
        <f>E7/#REF!</f>
        <v>#REF!</v>
      </c>
      <c r="J7" s="72">
        <f>E7/C7</f>
        <v>0.8326180257510729</v>
      </c>
      <c r="K7" s="72">
        <f>E7/D7</f>
        <v>0.8326180257510729</v>
      </c>
    </row>
    <row r="8" spans="1:11" ht="12.75">
      <c r="A8" s="68" t="s">
        <v>49</v>
      </c>
      <c r="B8" s="64"/>
      <c r="C8" s="64">
        <v>313.8</v>
      </c>
      <c r="D8" s="64">
        <v>313.8</v>
      </c>
      <c r="E8" s="69">
        <v>241.1</v>
      </c>
      <c r="F8" s="69">
        <v>17.1</v>
      </c>
      <c r="G8" s="71">
        <f>E8/C8</f>
        <v>0.7683237731038878</v>
      </c>
      <c r="H8" s="72" t="e">
        <f>E8/#REF!</f>
        <v>#REF!</v>
      </c>
      <c r="I8" s="72" t="e">
        <f>E8/#REF!</f>
        <v>#REF!</v>
      </c>
      <c r="J8" s="72">
        <f>E8/C8</f>
        <v>0.7683237731038878</v>
      </c>
      <c r="K8" s="72">
        <f>E8/D8</f>
        <v>0.7683237731038878</v>
      </c>
    </row>
    <row r="9" spans="1:11" ht="12.75">
      <c r="A9" s="68" t="s">
        <v>50</v>
      </c>
      <c r="B9" s="64"/>
      <c r="C9" s="64">
        <v>477.2</v>
      </c>
      <c r="D9" s="64">
        <v>477.2</v>
      </c>
      <c r="E9" s="70">
        <v>270.4</v>
      </c>
      <c r="F9" s="70">
        <v>29.4</v>
      </c>
      <c r="G9" s="71">
        <f>E9/C9</f>
        <v>0.5666387259010897</v>
      </c>
      <c r="H9" s="72" t="e">
        <f>E9/#REF!</f>
        <v>#REF!</v>
      </c>
      <c r="I9" s="72" t="e">
        <f>E9/#REF!</f>
        <v>#REF!</v>
      </c>
      <c r="J9" s="72">
        <f>E9/C9</f>
        <v>0.5666387259010897</v>
      </c>
      <c r="K9" s="72">
        <f>E9/D9</f>
        <v>0.5666387259010897</v>
      </c>
    </row>
    <row r="10" spans="1:11" ht="12.75">
      <c r="A10" s="68" t="s">
        <v>51</v>
      </c>
      <c r="B10" s="64"/>
      <c r="C10" s="69">
        <v>127.8</v>
      </c>
      <c r="D10" s="69">
        <v>127.8</v>
      </c>
      <c r="E10" s="70">
        <v>85.2</v>
      </c>
      <c r="F10" s="70">
        <v>6.7</v>
      </c>
      <c r="G10" s="71">
        <f>E10/C10</f>
        <v>0.6666666666666667</v>
      </c>
      <c r="H10" s="72" t="e">
        <f>E10/#REF!</f>
        <v>#REF!</v>
      </c>
      <c r="I10" s="72" t="e">
        <f>E10/#REF!</f>
        <v>#REF!</v>
      </c>
      <c r="J10" s="72">
        <f>E10/C10</f>
        <v>0.6666666666666667</v>
      </c>
      <c r="K10" s="72">
        <f>E10/D10</f>
        <v>0.6666666666666667</v>
      </c>
    </row>
    <row r="11" spans="1:11" ht="12.75">
      <c r="A11" s="68" t="s">
        <v>52</v>
      </c>
      <c r="B11" s="64"/>
      <c r="C11" s="69">
        <v>1113.4</v>
      </c>
      <c r="D11" s="69">
        <v>1113.4</v>
      </c>
      <c r="E11" s="70">
        <v>782.3</v>
      </c>
      <c r="F11" s="70">
        <v>51.4</v>
      </c>
      <c r="G11" s="71">
        <f>E11/C11</f>
        <v>0.7026225974492545</v>
      </c>
      <c r="H11" s="72" t="e">
        <f>E11/#REF!</f>
        <v>#REF!</v>
      </c>
      <c r="I11" s="72" t="e">
        <f>E11/#REF!</f>
        <v>#REF!</v>
      </c>
      <c r="J11" s="72">
        <f>E11/C11</f>
        <v>0.7026225974492545</v>
      </c>
      <c r="K11" s="72">
        <f>E11/D11</f>
        <v>0.7026225974492545</v>
      </c>
    </row>
    <row r="12" spans="1:11" ht="12.75">
      <c r="A12" s="68" t="s">
        <v>53</v>
      </c>
      <c r="B12" s="64"/>
      <c r="C12" s="64">
        <v>142.9</v>
      </c>
      <c r="D12" s="64">
        <v>142.9</v>
      </c>
      <c r="E12" s="70">
        <v>80</v>
      </c>
      <c r="F12" s="70">
        <v>8.4</v>
      </c>
      <c r="G12" s="71">
        <f>E12/C12</f>
        <v>0.5598320503848845</v>
      </c>
      <c r="H12" s="72" t="e">
        <f>E12/#REF!</f>
        <v>#REF!</v>
      </c>
      <c r="I12" s="72" t="e">
        <f>E12/#REF!</f>
        <v>#REF!</v>
      </c>
      <c r="J12" s="72">
        <f>E12/C12</f>
        <v>0.5598320503848845</v>
      </c>
      <c r="K12" s="72">
        <f>E12/D12</f>
        <v>0.5598320503848845</v>
      </c>
    </row>
    <row r="13" spans="1:11" ht="12.75">
      <c r="A13" s="68" t="s">
        <v>54</v>
      </c>
      <c r="B13" s="64"/>
      <c r="C13" s="69">
        <v>218</v>
      </c>
      <c r="D13" s="69">
        <v>218</v>
      </c>
      <c r="E13" s="70">
        <v>131.8</v>
      </c>
      <c r="F13" s="70">
        <v>8.1</v>
      </c>
      <c r="G13" s="71">
        <f>E13/C13</f>
        <v>0.6045871559633028</v>
      </c>
      <c r="H13" s="72" t="e">
        <f>E13/#REF!</f>
        <v>#REF!</v>
      </c>
      <c r="I13" s="72" t="e">
        <f>E13/#REF!</f>
        <v>#REF!</v>
      </c>
      <c r="J13" s="72">
        <f>E13/C13</f>
        <v>0.6045871559633028</v>
      </c>
      <c r="K13" s="72">
        <f>E13/D13</f>
        <v>0.6045871559633028</v>
      </c>
    </row>
    <row r="14" spans="1:11" ht="12.75">
      <c r="A14" s="68" t="s">
        <v>55</v>
      </c>
      <c r="B14" s="64"/>
      <c r="C14" s="69">
        <v>8298.2</v>
      </c>
      <c r="D14" s="69">
        <v>8298.2</v>
      </c>
      <c r="E14" s="70">
        <v>5051.2</v>
      </c>
      <c r="F14" s="70">
        <v>336.4</v>
      </c>
      <c r="G14" s="71">
        <f>E14/C14</f>
        <v>0.6087103227205899</v>
      </c>
      <c r="H14" s="72" t="e">
        <f>E14/#REF!</f>
        <v>#REF!</v>
      </c>
      <c r="I14" s="72" t="e">
        <f>E14/#REF!</f>
        <v>#REF!</v>
      </c>
      <c r="J14" s="72">
        <f>E14/C14</f>
        <v>0.6087103227205899</v>
      </c>
      <c r="K14" s="72">
        <f>E14/D14</f>
        <v>0.6087103227205899</v>
      </c>
    </row>
    <row r="15" spans="1:11" ht="12.75">
      <c r="A15" s="10" t="s">
        <v>81</v>
      </c>
      <c r="B15" s="21" t="s">
        <v>83</v>
      </c>
      <c r="C15" s="4">
        <f>C16+C17+C18+C19+C20+C21+C22+C23+C24</f>
        <v>10356.099999999999</v>
      </c>
      <c r="D15" s="4">
        <f>D16+D17+D18+D19+D20+D21+D22+D23+D24</f>
        <v>10450.099999999999</v>
      </c>
      <c r="E15" s="12">
        <f>E16+E17+E18+E19+E20+E21+E22+E23+E24</f>
        <v>8475.1</v>
      </c>
      <c r="F15" s="12">
        <f>F16+F17+F18+F19+F20+F21+F22+F23+F24</f>
        <v>792.9</v>
      </c>
      <c r="G15" s="30">
        <f>E15/C15</f>
        <v>0.8183679184248899</v>
      </c>
      <c r="H15" s="30"/>
      <c r="I15" s="30"/>
      <c r="J15" s="15">
        <f>E15/C15</f>
        <v>0.8183679184248899</v>
      </c>
      <c r="K15" s="15">
        <f>E15/D15</f>
        <v>0.8110065932383423</v>
      </c>
    </row>
    <row r="16" spans="1:11" ht="12.75">
      <c r="A16" s="68" t="s">
        <v>47</v>
      </c>
      <c r="B16" s="74"/>
      <c r="C16" s="74">
        <v>1087.1</v>
      </c>
      <c r="D16" s="74">
        <v>1087.1</v>
      </c>
      <c r="E16" s="70">
        <v>889.6</v>
      </c>
      <c r="F16" s="70">
        <v>83.1</v>
      </c>
      <c r="G16" s="71">
        <f>E16/C16</f>
        <v>0.8183239812344771</v>
      </c>
      <c r="H16" s="5"/>
      <c r="I16" s="71"/>
      <c r="J16" s="72">
        <f>E16/C16</f>
        <v>0.8183239812344771</v>
      </c>
      <c r="K16" s="72">
        <f>E16/D16</f>
        <v>0.8183239812344771</v>
      </c>
    </row>
    <row r="17" spans="1:11" ht="12.75">
      <c r="A17" s="68" t="s">
        <v>48</v>
      </c>
      <c r="B17" s="74"/>
      <c r="C17" s="74">
        <v>598.1</v>
      </c>
      <c r="D17" s="74">
        <v>598.1</v>
      </c>
      <c r="E17" s="70">
        <v>489.4</v>
      </c>
      <c r="F17" s="70">
        <v>44.6</v>
      </c>
      <c r="G17" s="71">
        <f>E17/C17</f>
        <v>0.818257816418659</v>
      </c>
      <c r="H17" s="5"/>
      <c r="I17" s="71"/>
      <c r="J17" s="72">
        <f>E17/C17</f>
        <v>0.818257816418659</v>
      </c>
      <c r="K17" s="72">
        <f>E17/D17</f>
        <v>0.818257816418659</v>
      </c>
    </row>
    <row r="18" spans="1:11" ht="12.75">
      <c r="A18" s="68" t="s">
        <v>49</v>
      </c>
      <c r="B18" s="74"/>
      <c r="C18" s="74">
        <v>951.6</v>
      </c>
      <c r="D18" s="74">
        <v>951.6</v>
      </c>
      <c r="E18" s="70">
        <v>778.8</v>
      </c>
      <c r="F18" s="70">
        <v>72.7</v>
      </c>
      <c r="G18" s="71">
        <f>E18/C18</f>
        <v>0.8184110970996217</v>
      </c>
      <c r="H18" s="5"/>
      <c r="I18" s="71"/>
      <c r="J18" s="72">
        <f>E18/C18</f>
        <v>0.8184110970996217</v>
      </c>
      <c r="K18" s="72">
        <f>E18/D18</f>
        <v>0.8184110970996217</v>
      </c>
    </row>
    <row r="19" spans="1:11" ht="12.75">
      <c r="A19" s="68" t="s">
        <v>50</v>
      </c>
      <c r="B19" s="74"/>
      <c r="C19" s="74">
        <v>981.4</v>
      </c>
      <c r="D19" s="74">
        <v>1075.4</v>
      </c>
      <c r="E19" s="70">
        <v>803.2</v>
      </c>
      <c r="F19" s="70">
        <v>78.2</v>
      </c>
      <c r="G19" s="71">
        <f>E19/C19</f>
        <v>0.818422661503974</v>
      </c>
      <c r="H19" s="5"/>
      <c r="I19" s="71"/>
      <c r="J19" s="72">
        <f>E19/C19</f>
        <v>0.818422661503974</v>
      </c>
      <c r="K19" s="72">
        <f>E19/D19</f>
        <v>0.7468848800446345</v>
      </c>
    </row>
    <row r="20" spans="1:11" ht="12.75">
      <c r="A20" s="68" t="s">
        <v>51</v>
      </c>
      <c r="B20" s="74"/>
      <c r="C20" s="74">
        <v>864.9</v>
      </c>
      <c r="D20" s="74">
        <v>864.9</v>
      </c>
      <c r="E20" s="70">
        <v>707.8</v>
      </c>
      <c r="F20" s="70">
        <v>65</v>
      </c>
      <c r="G20" s="71">
        <f>E20/C20</f>
        <v>0.8183605041045208</v>
      </c>
      <c r="H20" s="5"/>
      <c r="I20" s="71"/>
      <c r="J20" s="72">
        <f>E20/C20</f>
        <v>0.8183605041045208</v>
      </c>
      <c r="K20" s="72">
        <f>E20/D20</f>
        <v>0.8183605041045208</v>
      </c>
    </row>
    <row r="21" spans="1:11" ht="12.75">
      <c r="A21" s="68" t="s">
        <v>52</v>
      </c>
      <c r="B21" s="74"/>
      <c r="C21" s="74">
        <v>1248.3</v>
      </c>
      <c r="D21" s="74">
        <v>1248.3</v>
      </c>
      <c r="E21" s="70">
        <v>1021.6</v>
      </c>
      <c r="F21" s="70">
        <v>95.4</v>
      </c>
      <c r="G21" s="71">
        <f>E21/C21</f>
        <v>0.8183930144997197</v>
      </c>
      <c r="H21" s="5"/>
      <c r="I21" s="71"/>
      <c r="J21" s="72">
        <f>E21/C21</f>
        <v>0.8183930144997197</v>
      </c>
      <c r="K21" s="72">
        <f>E21/D21</f>
        <v>0.8183930144997197</v>
      </c>
    </row>
    <row r="22" spans="1:11" ht="12.75">
      <c r="A22" s="68" t="s">
        <v>53</v>
      </c>
      <c r="B22" s="74"/>
      <c r="C22" s="74">
        <v>1127.7</v>
      </c>
      <c r="D22" s="74">
        <v>1127.7</v>
      </c>
      <c r="E22" s="70">
        <v>922.9</v>
      </c>
      <c r="F22" s="70">
        <v>86.6</v>
      </c>
      <c r="G22" s="71">
        <f>E22/C22</f>
        <v>0.8183914161567792</v>
      </c>
      <c r="H22" s="5"/>
      <c r="I22" s="71"/>
      <c r="J22" s="72">
        <f>E22/C22</f>
        <v>0.8183914161567792</v>
      </c>
      <c r="K22" s="72">
        <f>E22/D22</f>
        <v>0.8183914161567792</v>
      </c>
    </row>
    <row r="23" spans="1:11" ht="12.75">
      <c r="A23" s="68" t="s">
        <v>54</v>
      </c>
      <c r="B23" s="74"/>
      <c r="C23" s="74">
        <v>1143.3</v>
      </c>
      <c r="D23" s="74">
        <v>1143.3</v>
      </c>
      <c r="E23" s="70">
        <v>935.6</v>
      </c>
      <c r="F23" s="70">
        <v>87.4</v>
      </c>
      <c r="G23" s="71">
        <f>E23/C23</f>
        <v>0.818332896002799</v>
      </c>
      <c r="H23" s="30"/>
      <c r="I23" s="71"/>
      <c r="J23" s="72">
        <f>E23/C23</f>
        <v>0.818332896002799</v>
      </c>
      <c r="K23" s="72">
        <f>E23/D23</f>
        <v>0.818332896002799</v>
      </c>
    </row>
    <row r="24" spans="1:11" ht="12.75">
      <c r="A24" s="68" t="s">
        <v>55</v>
      </c>
      <c r="B24" s="74"/>
      <c r="C24" s="74">
        <v>2353.7</v>
      </c>
      <c r="D24" s="74">
        <v>2353.7</v>
      </c>
      <c r="E24" s="70">
        <v>1926.2</v>
      </c>
      <c r="F24" s="70">
        <v>179.9</v>
      </c>
      <c r="G24" s="71">
        <f>E24/C24</f>
        <v>0.8183710753282067</v>
      </c>
      <c r="H24" s="5"/>
      <c r="I24" s="71"/>
      <c r="J24" s="72">
        <f>E24/C24</f>
        <v>0.8183710753282067</v>
      </c>
      <c r="K24" s="72">
        <f>E24/D24</f>
        <v>0.8183710753282067</v>
      </c>
    </row>
    <row r="25" spans="1:11" ht="12.75">
      <c r="A25" s="7" t="s">
        <v>8</v>
      </c>
      <c r="B25" s="3" t="s">
        <v>9</v>
      </c>
      <c r="C25" s="4">
        <f>C26+C27+C28+C29+C30+C31+C32+C33+C34</f>
        <v>6.7</v>
      </c>
      <c r="D25" s="4">
        <f>D26+D27+D28+D29+D30+D31+D32+D33+D34</f>
        <v>6.7</v>
      </c>
      <c r="E25" s="4">
        <f>E26+E27+E28+E29+E30+E31+E32+E33+E34</f>
        <v>23.7</v>
      </c>
      <c r="F25" s="4">
        <f>F26+F27+F28+F29+F30+F31+F32+F33+F34</f>
        <v>0</v>
      </c>
      <c r="G25" s="30">
        <f>E25/C25</f>
        <v>3.5373134328358207</v>
      </c>
      <c r="H25" s="5" t="e">
        <f>E25/#REF!</f>
        <v>#REF!</v>
      </c>
      <c r="I25" s="5" t="e">
        <f>E25/#REF!</f>
        <v>#REF!</v>
      </c>
      <c r="J25" s="15" t="s">
        <v>16</v>
      </c>
      <c r="K25" s="15" t="s">
        <v>16</v>
      </c>
    </row>
    <row r="26" spans="1:11" ht="12.75">
      <c r="A26" s="68" t="s">
        <v>47</v>
      </c>
      <c r="B26" s="64"/>
      <c r="C26" s="64">
        <v>1.1</v>
      </c>
      <c r="D26" s="64">
        <v>1.1</v>
      </c>
      <c r="E26" s="70">
        <v>0.9</v>
      </c>
      <c r="F26" s="70"/>
      <c r="G26" s="71">
        <f>E26/C26</f>
        <v>0.8181818181818181</v>
      </c>
      <c r="H26" s="16"/>
      <c r="I26" s="16"/>
      <c r="J26" s="72">
        <f>E26/C26</f>
        <v>0.8181818181818181</v>
      </c>
      <c r="K26" s="72">
        <f>E26/D26</f>
        <v>0.8181818181818181</v>
      </c>
    </row>
    <row r="27" spans="1:11" ht="12.75">
      <c r="A27" s="68" t="s">
        <v>48</v>
      </c>
      <c r="B27" s="64"/>
      <c r="C27" s="64"/>
      <c r="D27" s="64"/>
      <c r="E27" s="70"/>
      <c r="F27" s="70"/>
      <c r="G27" s="71"/>
      <c r="H27" s="16"/>
      <c r="I27" s="16"/>
      <c r="J27" s="72"/>
      <c r="K27" s="72"/>
    </row>
    <row r="28" spans="1:11" ht="12.75">
      <c r="A28" s="68" t="s">
        <v>49</v>
      </c>
      <c r="B28" s="64"/>
      <c r="C28" s="64"/>
      <c r="D28" s="64"/>
      <c r="E28" s="70">
        <v>0</v>
      </c>
      <c r="F28" s="70"/>
      <c r="G28" s="71"/>
      <c r="H28" s="16"/>
      <c r="I28" s="16"/>
      <c r="J28" s="72"/>
      <c r="K28" s="72"/>
    </row>
    <row r="29" spans="1:11" ht="12.75">
      <c r="A29" s="68" t="s">
        <v>50</v>
      </c>
      <c r="B29" s="64"/>
      <c r="C29" s="69">
        <v>0.8</v>
      </c>
      <c r="D29" s="69">
        <v>0.8</v>
      </c>
      <c r="E29" s="70"/>
      <c r="F29" s="70"/>
      <c r="G29" s="71">
        <f>E29/C29</f>
        <v>0</v>
      </c>
      <c r="H29" s="72"/>
      <c r="I29" s="72"/>
      <c r="J29" s="72">
        <f>E29/C29</f>
        <v>0</v>
      </c>
      <c r="K29" s="72">
        <f>E29/D29</f>
        <v>0</v>
      </c>
    </row>
    <row r="30" spans="1:11" ht="12.75">
      <c r="A30" s="68" t="s">
        <v>51</v>
      </c>
      <c r="B30" s="64"/>
      <c r="C30" s="64"/>
      <c r="D30" s="64"/>
      <c r="E30" s="70"/>
      <c r="F30" s="70"/>
      <c r="G30" s="71"/>
      <c r="H30" s="72"/>
      <c r="I30" s="72"/>
      <c r="J30" s="72"/>
      <c r="K30" s="72"/>
    </row>
    <row r="31" spans="1:11" ht="12.75">
      <c r="A31" s="68" t="s">
        <v>52</v>
      </c>
      <c r="B31" s="64"/>
      <c r="C31" s="64"/>
      <c r="D31" s="64"/>
      <c r="E31" s="70">
        <v>0.6</v>
      </c>
      <c r="F31" s="70"/>
      <c r="G31" s="71"/>
      <c r="H31" s="72"/>
      <c r="I31" s="72"/>
      <c r="J31" s="72"/>
      <c r="K31" s="72"/>
    </row>
    <row r="32" spans="1:11" ht="12.75">
      <c r="A32" s="68" t="s">
        <v>53</v>
      </c>
      <c r="B32" s="64"/>
      <c r="C32" s="64"/>
      <c r="D32" s="64"/>
      <c r="E32" s="70">
        <v>0.4</v>
      </c>
      <c r="F32" s="70"/>
      <c r="G32" s="71"/>
      <c r="H32" s="72"/>
      <c r="I32" s="72"/>
      <c r="J32" s="72"/>
      <c r="K32" s="72"/>
    </row>
    <row r="33" spans="1:11" ht="12.75">
      <c r="A33" s="68" t="s">
        <v>54</v>
      </c>
      <c r="B33" s="64"/>
      <c r="C33" s="64">
        <v>2.1</v>
      </c>
      <c r="D33" s="64">
        <v>2.1</v>
      </c>
      <c r="E33" s="70">
        <v>11.7</v>
      </c>
      <c r="F33" s="70"/>
      <c r="G33" s="71">
        <f>E33/C33</f>
        <v>5.571428571428571</v>
      </c>
      <c r="H33" s="72"/>
      <c r="I33" s="72"/>
      <c r="J33" s="72" t="s">
        <v>16</v>
      </c>
      <c r="K33" s="72" t="s">
        <v>16</v>
      </c>
    </row>
    <row r="34" spans="1:11" ht="12.75">
      <c r="A34" s="68" t="s">
        <v>55</v>
      </c>
      <c r="B34" s="64"/>
      <c r="C34" s="64">
        <v>2.7</v>
      </c>
      <c r="D34" s="64">
        <v>2.7</v>
      </c>
      <c r="E34" s="70">
        <v>10.1</v>
      </c>
      <c r="F34" s="70"/>
      <c r="G34" s="71">
        <f>E34/C34</f>
        <v>3.7407407407407405</v>
      </c>
      <c r="H34" s="16"/>
      <c r="I34" s="16"/>
      <c r="J34" s="72" t="s">
        <v>16</v>
      </c>
      <c r="K34" s="72" t="s">
        <v>16</v>
      </c>
    </row>
    <row r="35" spans="1:11" ht="12.75">
      <c r="A35" s="7" t="s">
        <v>10</v>
      </c>
      <c r="B35" s="28" t="s">
        <v>11</v>
      </c>
      <c r="C35" s="4">
        <f>C36+C37+C38+C39+C40+C41+C42+C43+C44</f>
        <v>1438.6999999999998</v>
      </c>
      <c r="D35" s="4">
        <f>D36+D37+D38+D39+D40+D41+D42+D43+D44</f>
        <v>1438.6999999999998</v>
      </c>
      <c r="E35" s="4">
        <f>E36+E37+E38+E39+E40+E41+E42+E43+E44</f>
        <v>158</v>
      </c>
      <c r="F35" s="4">
        <f>F36+F37+F38+F39+F40+F41+F42+F43+F44</f>
        <v>39.3</v>
      </c>
      <c r="G35" s="30">
        <f>E35/C35</f>
        <v>0.10982136651143394</v>
      </c>
      <c r="H35" s="16"/>
      <c r="I35" s="16"/>
      <c r="J35" s="15">
        <f>E35/C35</f>
        <v>0.10982136651143394</v>
      </c>
      <c r="K35" s="16">
        <f>E35/D35</f>
        <v>0.10982136651143394</v>
      </c>
    </row>
    <row r="36" spans="1:11" ht="12.75">
      <c r="A36" s="68" t="s">
        <v>47</v>
      </c>
      <c r="B36" s="64"/>
      <c r="C36" s="69">
        <v>152.9</v>
      </c>
      <c r="D36" s="69">
        <v>152.9</v>
      </c>
      <c r="E36" s="73">
        <v>5</v>
      </c>
      <c r="F36" s="73">
        <v>2</v>
      </c>
      <c r="G36" s="71">
        <f>E36/C36</f>
        <v>0.032701111837802485</v>
      </c>
      <c r="H36" s="72"/>
      <c r="I36" s="72"/>
      <c r="J36" s="72">
        <f>E36/C36</f>
        <v>0.032701111837802485</v>
      </c>
      <c r="K36" s="72">
        <f>E36/D36</f>
        <v>0.032701111837802485</v>
      </c>
    </row>
    <row r="37" spans="1:11" ht="12.75">
      <c r="A37" s="68" t="s">
        <v>48</v>
      </c>
      <c r="B37" s="64"/>
      <c r="C37" s="69">
        <v>69.8</v>
      </c>
      <c r="D37" s="69">
        <v>69.8</v>
      </c>
      <c r="E37" s="73">
        <v>4.3</v>
      </c>
      <c r="F37" s="73">
        <v>0.2</v>
      </c>
      <c r="G37" s="71">
        <f>E37/C37</f>
        <v>0.06160458452722063</v>
      </c>
      <c r="H37" s="72"/>
      <c r="I37" s="72"/>
      <c r="J37" s="72">
        <f>E37/C37</f>
        <v>0.06160458452722063</v>
      </c>
      <c r="K37" s="72">
        <f>E37/D37</f>
        <v>0.06160458452722063</v>
      </c>
    </row>
    <row r="38" spans="1:11" ht="12.75">
      <c r="A38" s="68" t="s">
        <v>49</v>
      </c>
      <c r="B38" s="64"/>
      <c r="C38" s="69">
        <v>174</v>
      </c>
      <c r="D38" s="69">
        <v>174</v>
      </c>
      <c r="E38" s="73">
        <v>16.4</v>
      </c>
      <c r="F38" s="73">
        <v>6.6</v>
      </c>
      <c r="G38" s="71">
        <f>E38/C38</f>
        <v>0.09425287356321839</v>
      </c>
      <c r="H38" s="72"/>
      <c r="I38" s="72"/>
      <c r="J38" s="72">
        <f>E38/C38</f>
        <v>0.09425287356321839</v>
      </c>
      <c r="K38" s="72">
        <f>E38/D38</f>
        <v>0.09425287356321839</v>
      </c>
    </row>
    <row r="39" spans="1:11" ht="12.75">
      <c r="A39" s="68" t="s">
        <v>50</v>
      </c>
      <c r="B39" s="64"/>
      <c r="C39" s="69">
        <v>87.6</v>
      </c>
      <c r="D39" s="69">
        <v>87.6</v>
      </c>
      <c r="E39" s="73">
        <v>13.3</v>
      </c>
      <c r="F39" s="73">
        <v>1.7</v>
      </c>
      <c r="G39" s="71">
        <f>E39/C39</f>
        <v>0.15182648401826485</v>
      </c>
      <c r="H39" s="72"/>
      <c r="I39" s="72"/>
      <c r="J39" s="72">
        <f>E39/C39</f>
        <v>0.15182648401826485</v>
      </c>
      <c r="K39" s="72">
        <f>E39/D39</f>
        <v>0.15182648401826485</v>
      </c>
    </row>
    <row r="40" spans="1:11" ht="12.75">
      <c r="A40" s="68" t="s">
        <v>51</v>
      </c>
      <c r="B40" s="64"/>
      <c r="C40" s="69">
        <v>44.3</v>
      </c>
      <c r="D40" s="69">
        <v>44.3</v>
      </c>
      <c r="E40" s="73">
        <v>1.7</v>
      </c>
      <c r="F40" s="73">
        <v>2.7</v>
      </c>
      <c r="G40" s="71">
        <f>E40/C40</f>
        <v>0.03837471783295711</v>
      </c>
      <c r="H40" s="72"/>
      <c r="I40" s="72"/>
      <c r="J40" s="72">
        <f>E40/C40</f>
        <v>0.03837471783295711</v>
      </c>
      <c r="K40" s="72">
        <f>E40/D40</f>
        <v>0.03837471783295711</v>
      </c>
    </row>
    <row r="41" spans="1:11" ht="12.75">
      <c r="A41" s="68" t="s">
        <v>52</v>
      </c>
      <c r="B41" s="64"/>
      <c r="C41" s="69">
        <v>44.4</v>
      </c>
      <c r="D41" s="69">
        <v>44.4</v>
      </c>
      <c r="E41" s="73">
        <v>19.1</v>
      </c>
      <c r="F41" s="73">
        <v>1.6</v>
      </c>
      <c r="G41" s="71">
        <f>E41/C41</f>
        <v>0.4301801801801802</v>
      </c>
      <c r="H41" s="72"/>
      <c r="I41" s="72"/>
      <c r="J41" s="72">
        <f>E41/C41</f>
        <v>0.4301801801801802</v>
      </c>
      <c r="K41" s="72">
        <f>E41/D41</f>
        <v>0.4301801801801802</v>
      </c>
    </row>
    <row r="42" spans="1:11" ht="12.75">
      <c r="A42" s="68" t="s">
        <v>53</v>
      </c>
      <c r="B42" s="64"/>
      <c r="C42" s="69">
        <v>42.3</v>
      </c>
      <c r="D42" s="69">
        <v>42.3</v>
      </c>
      <c r="E42" s="73">
        <v>6.8</v>
      </c>
      <c r="F42" s="73">
        <v>1.4</v>
      </c>
      <c r="G42" s="71">
        <f>E42/C42</f>
        <v>0.1607565011820331</v>
      </c>
      <c r="H42" s="72"/>
      <c r="I42" s="72"/>
      <c r="J42" s="72">
        <f>E42/C42</f>
        <v>0.1607565011820331</v>
      </c>
      <c r="K42" s="72">
        <f>E42/D42</f>
        <v>0.1607565011820331</v>
      </c>
    </row>
    <row r="43" spans="1:12" ht="12.75">
      <c r="A43" s="68" t="s">
        <v>54</v>
      </c>
      <c r="B43" s="64"/>
      <c r="C43" s="69">
        <v>83</v>
      </c>
      <c r="D43" s="69">
        <v>83</v>
      </c>
      <c r="E43" s="73">
        <v>1.4</v>
      </c>
      <c r="F43" s="73">
        <v>1.9</v>
      </c>
      <c r="G43" s="71">
        <f>E43/C43</f>
        <v>0.016867469879518072</v>
      </c>
      <c r="H43" s="72"/>
      <c r="I43" s="72"/>
      <c r="J43" s="72">
        <f>E43/C43</f>
        <v>0.016867469879518072</v>
      </c>
      <c r="K43" s="72">
        <f>E43/D43</f>
        <v>0.016867469879518072</v>
      </c>
      <c r="L43" s="80"/>
    </row>
    <row r="44" spans="1:12" ht="12.75">
      <c r="A44" s="68" t="s">
        <v>55</v>
      </c>
      <c r="B44" s="64"/>
      <c r="C44" s="69">
        <v>740.4</v>
      </c>
      <c r="D44" s="69">
        <v>740.4</v>
      </c>
      <c r="E44" s="73">
        <v>90</v>
      </c>
      <c r="F44" s="73">
        <v>21.2</v>
      </c>
      <c r="G44" s="71">
        <f>E44/C44</f>
        <v>0.12155591572123177</v>
      </c>
      <c r="H44" s="72"/>
      <c r="I44" s="72"/>
      <c r="J44" s="72">
        <f>E44/C44</f>
        <v>0.12155591572123177</v>
      </c>
      <c r="K44" s="72">
        <f>E44/D44</f>
        <v>0.12155591572123177</v>
      </c>
      <c r="L44" s="80"/>
    </row>
    <row r="45" spans="1:249" ht="12.75">
      <c r="A45" s="7" t="s">
        <v>115</v>
      </c>
      <c r="B45" s="3" t="s">
        <v>116</v>
      </c>
      <c r="C45" s="4">
        <f>C46+C47+C48+C49+C50+C51+C52+C53+C54</f>
        <v>4110.8</v>
      </c>
      <c r="D45" s="4">
        <f>D46+D47+D48+D49+D50+D51+D52+D53+D54</f>
        <v>4110.8</v>
      </c>
      <c r="E45" s="4">
        <f>E46+E47+E48+E49+E50+E51+E52+E53+E54</f>
        <v>3543.4</v>
      </c>
      <c r="F45" s="4">
        <f>F46+F47+F48+F49+F50+F51+F52+F53+F54</f>
        <v>180.5</v>
      </c>
      <c r="G45" s="5">
        <f>E45/C45</f>
        <v>0.8619733385229152</v>
      </c>
      <c r="H45" s="16" t="e">
        <f>E45/#REF!</f>
        <v>#REF!</v>
      </c>
      <c r="I45" s="16" t="e">
        <f>E45/#REF!</f>
        <v>#REF!</v>
      </c>
      <c r="J45" s="15">
        <f>E45/C45</f>
        <v>0.8619733385229152</v>
      </c>
      <c r="K45" s="16">
        <f>E45/D45</f>
        <v>0.8619733385229152</v>
      </c>
      <c r="L45" s="80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</row>
    <row r="46" spans="1:12" ht="12.75">
      <c r="A46" s="68" t="s">
        <v>47</v>
      </c>
      <c r="B46" s="64"/>
      <c r="C46" s="6">
        <v>188.3</v>
      </c>
      <c r="D46" s="6">
        <v>188.3</v>
      </c>
      <c r="E46" s="73">
        <v>96.8</v>
      </c>
      <c r="F46" s="73"/>
      <c r="G46" s="71">
        <f>E46/C46</f>
        <v>0.514073287307488</v>
      </c>
      <c r="H46" s="72" t="e">
        <f>E46/#REF!</f>
        <v>#REF!</v>
      </c>
      <c r="I46" s="72" t="e">
        <f>E46/#REF!</f>
        <v>#REF!</v>
      </c>
      <c r="J46" s="72">
        <f>E46/C46</f>
        <v>0.514073287307488</v>
      </c>
      <c r="K46" s="72">
        <f>E46/D46</f>
        <v>0.514073287307488</v>
      </c>
      <c r="L46" s="80"/>
    </row>
    <row r="47" spans="1:12" ht="12.75">
      <c r="A47" s="68" t="s">
        <v>48</v>
      </c>
      <c r="B47" s="64"/>
      <c r="C47" s="6">
        <v>216.1</v>
      </c>
      <c r="D47" s="6">
        <v>216.1</v>
      </c>
      <c r="E47" s="73">
        <v>196.3</v>
      </c>
      <c r="F47" s="73">
        <v>2.8</v>
      </c>
      <c r="G47" s="71">
        <f>E47/C47</f>
        <v>0.9083757519666822</v>
      </c>
      <c r="H47" s="72" t="e">
        <f>E47/#REF!</f>
        <v>#REF!</v>
      </c>
      <c r="I47" s="72" t="e">
        <f>E47/#REF!</f>
        <v>#REF!</v>
      </c>
      <c r="J47" s="72">
        <f>E47/C47</f>
        <v>0.9083757519666822</v>
      </c>
      <c r="K47" s="72">
        <f>E47/D47</f>
        <v>0.9083757519666822</v>
      </c>
      <c r="L47" s="80"/>
    </row>
    <row r="48" spans="1:12" ht="12.75">
      <c r="A48" s="68" t="s">
        <v>49</v>
      </c>
      <c r="B48" s="64"/>
      <c r="C48" s="6">
        <v>189.4</v>
      </c>
      <c r="D48" s="6">
        <v>189.4</v>
      </c>
      <c r="E48" s="73">
        <v>99.1</v>
      </c>
      <c r="F48" s="73">
        <v>0.1</v>
      </c>
      <c r="G48" s="71">
        <f>E48/C48</f>
        <v>0.5232312565997888</v>
      </c>
      <c r="H48" s="72" t="e">
        <f>E48/#REF!</f>
        <v>#REF!</v>
      </c>
      <c r="I48" s="72" t="e">
        <f>E48/#REF!</f>
        <v>#REF!</v>
      </c>
      <c r="J48" s="72">
        <f>E48/C48</f>
        <v>0.5232312565997888</v>
      </c>
      <c r="K48" s="72">
        <f>E48/D48</f>
        <v>0.5232312565997888</v>
      </c>
      <c r="L48" s="81"/>
    </row>
    <row r="49" spans="1:12" ht="12.75">
      <c r="A49" s="68" t="s">
        <v>50</v>
      </c>
      <c r="B49" s="64"/>
      <c r="C49" s="6">
        <v>630.2</v>
      </c>
      <c r="D49" s="6">
        <v>630.2</v>
      </c>
      <c r="E49" s="73">
        <v>403</v>
      </c>
      <c r="F49" s="73">
        <v>27.2</v>
      </c>
      <c r="G49" s="71">
        <f>E49/C49</f>
        <v>0.6394795303078388</v>
      </c>
      <c r="H49" s="72" t="e">
        <f>E49/#REF!</f>
        <v>#REF!</v>
      </c>
      <c r="I49" s="72" t="e">
        <f>E49/#REF!</f>
        <v>#REF!</v>
      </c>
      <c r="J49" s="72">
        <f>E49/C49</f>
        <v>0.6394795303078388</v>
      </c>
      <c r="K49" s="72">
        <f>E49/D49</f>
        <v>0.6394795303078388</v>
      </c>
      <c r="L49" s="80"/>
    </row>
    <row r="50" spans="1:12" ht="12.75">
      <c r="A50" s="68" t="s">
        <v>51</v>
      </c>
      <c r="B50" s="64"/>
      <c r="C50" s="6">
        <v>64.2</v>
      </c>
      <c r="D50" s="6">
        <v>64.2</v>
      </c>
      <c r="E50" s="73">
        <v>45.4</v>
      </c>
      <c r="F50" s="73"/>
      <c r="G50" s="71">
        <f>E50/C50</f>
        <v>0.7071651090342679</v>
      </c>
      <c r="H50" s="72" t="e">
        <f>E50/#REF!</f>
        <v>#REF!</v>
      </c>
      <c r="I50" s="72" t="e">
        <f>E50/#REF!</f>
        <v>#REF!</v>
      </c>
      <c r="J50" s="72">
        <f>E50/C50</f>
        <v>0.7071651090342679</v>
      </c>
      <c r="K50" s="72">
        <f>E50/D50</f>
        <v>0.7071651090342679</v>
      </c>
      <c r="L50" s="80"/>
    </row>
    <row r="51" spans="1:12" ht="12.75">
      <c r="A51" s="68" t="s">
        <v>52</v>
      </c>
      <c r="B51" s="64"/>
      <c r="C51" s="6">
        <v>9.6</v>
      </c>
      <c r="D51" s="6">
        <v>9.6</v>
      </c>
      <c r="E51" s="73">
        <v>0.8</v>
      </c>
      <c r="F51" s="73"/>
      <c r="G51" s="71">
        <f>E51/C51</f>
        <v>0.08333333333333334</v>
      </c>
      <c r="H51" s="72" t="e">
        <f>E51/#REF!</f>
        <v>#REF!</v>
      </c>
      <c r="I51" s="72" t="e">
        <f>E51/#REF!</f>
        <v>#REF!</v>
      </c>
      <c r="J51" s="72">
        <f>E51/C51</f>
        <v>0.08333333333333334</v>
      </c>
      <c r="K51" s="72">
        <f>E51/D51</f>
        <v>0.08333333333333334</v>
      </c>
      <c r="L51" s="80"/>
    </row>
    <row r="52" spans="1:12" ht="12.75">
      <c r="A52" s="68" t="s">
        <v>53</v>
      </c>
      <c r="B52" s="64"/>
      <c r="C52" s="6">
        <v>24.6</v>
      </c>
      <c r="D52" s="6">
        <v>24.6</v>
      </c>
      <c r="E52" s="73"/>
      <c r="F52" s="73"/>
      <c r="G52" s="71">
        <f>E52/C52</f>
        <v>0</v>
      </c>
      <c r="H52" s="72" t="e">
        <f>E52/#REF!</f>
        <v>#REF!</v>
      </c>
      <c r="I52" s="72" t="e">
        <f>E52/#REF!</f>
        <v>#REF!</v>
      </c>
      <c r="J52" s="72">
        <f>E52/C52</f>
        <v>0</v>
      </c>
      <c r="K52" s="72">
        <f>E52/D52</f>
        <v>0</v>
      </c>
      <c r="L52" s="81"/>
    </row>
    <row r="53" spans="1:249" ht="12.75">
      <c r="A53" s="68" t="s">
        <v>54</v>
      </c>
      <c r="B53" s="64"/>
      <c r="C53" s="73">
        <v>64.6</v>
      </c>
      <c r="D53" s="73">
        <v>64.6</v>
      </c>
      <c r="E53" s="73">
        <v>-9.4</v>
      </c>
      <c r="F53" s="73"/>
      <c r="G53" s="71">
        <f>E53/C53</f>
        <v>-0.1455108359133127</v>
      </c>
      <c r="H53" s="72" t="e">
        <f>E53/#REF!</f>
        <v>#REF!</v>
      </c>
      <c r="I53" s="72" t="e">
        <f>E53/#REF!</f>
        <v>#REF!</v>
      </c>
      <c r="J53" s="72"/>
      <c r="K53" s="72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11" ht="12.75">
      <c r="A54" s="68" t="s">
        <v>55</v>
      </c>
      <c r="B54" s="64"/>
      <c r="C54" s="6">
        <v>2723.8</v>
      </c>
      <c r="D54" s="6">
        <v>2723.8</v>
      </c>
      <c r="E54" s="73">
        <v>2711.4</v>
      </c>
      <c r="F54" s="73">
        <v>150.4</v>
      </c>
      <c r="G54" s="71">
        <f>E54/C54</f>
        <v>0.995447536529848</v>
      </c>
      <c r="H54" s="72" t="e">
        <f>E54/#REF!</f>
        <v>#REF!</v>
      </c>
      <c r="I54" s="72" t="e">
        <f>E54/#REF!</f>
        <v>#REF!</v>
      </c>
      <c r="J54" s="72">
        <f>E54/C54</f>
        <v>0.995447536529848</v>
      </c>
      <c r="K54" s="72">
        <f>E54/D54</f>
        <v>0.995447536529848</v>
      </c>
    </row>
    <row r="55" spans="1:249" ht="12.75">
      <c r="A55" s="7" t="s">
        <v>117</v>
      </c>
      <c r="B55" s="3" t="s">
        <v>99</v>
      </c>
      <c r="C55" s="4">
        <f>C56+C57+C58+C59+C60+C61+C62+C63+C64</f>
        <v>4889</v>
      </c>
      <c r="D55" s="4">
        <f>D56+D57+D58+D59+D60+D61+D62+D63+D64</f>
        <v>4889</v>
      </c>
      <c r="E55" s="4">
        <f>E56+E57+E58+E59+E60+E61+E62+E63+E64</f>
        <v>285.09999999999997</v>
      </c>
      <c r="F55" s="4">
        <f>F56+F57+F58+F59+F60+F61+F62+F63+F64</f>
        <v>64.1</v>
      </c>
      <c r="G55" s="5">
        <f>E55/C55</f>
        <v>0.058314583759460005</v>
      </c>
      <c r="H55" s="16" t="e">
        <f>E55/#REF!</f>
        <v>#REF!</v>
      </c>
      <c r="I55" s="16" t="e">
        <f>E55/#REF!</f>
        <v>#REF!</v>
      </c>
      <c r="J55" s="15">
        <f>E55/C55</f>
        <v>0.058314583759460005</v>
      </c>
      <c r="K55" s="16">
        <f>E55/D55</f>
        <v>0.058314583759460005</v>
      </c>
      <c r="L55" s="80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2.75">
      <c r="A56" s="68" t="s">
        <v>47</v>
      </c>
      <c r="B56" s="64"/>
      <c r="C56" s="6">
        <v>553</v>
      </c>
      <c r="D56" s="6">
        <v>553</v>
      </c>
      <c r="E56" s="73">
        <v>15.2</v>
      </c>
      <c r="F56" s="73">
        <v>11.7</v>
      </c>
      <c r="G56" s="71">
        <f>E56/C56</f>
        <v>0.02748643761301989</v>
      </c>
      <c r="H56" s="72" t="e">
        <f>E56/#REF!</f>
        <v>#REF!</v>
      </c>
      <c r="I56" s="72" t="e">
        <f>E56/#REF!</f>
        <v>#REF!</v>
      </c>
      <c r="J56" s="72">
        <f>E56/C56</f>
        <v>0.02748643761301989</v>
      </c>
      <c r="K56" s="72">
        <f>E56/D56</f>
        <v>0.02748643761301989</v>
      </c>
      <c r="L56" s="80"/>
    </row>
    <row r="57" spans="1:12" ht="12.75">
      <c r="A57" s="68" t="s">
        <v>48</v>
      </c>
      <c r="B57" s="64"/>
      <c r="C57" s="6">
        <v>185</v>
      </c>
      <c r="D57" s="6">
        <v>185</v>
      </c>
      <c r="E57" s="73">
        <v>16.8</v>
      </c>
      <c r="F57" s="73">
        <v>3</v>
      </c>
      <c r="G57" s="71">
        <f>E57/C57</f>
        <v>0.09081081081081081</v>
      </c>
      <c r="H57" s="72" t="e">
        <f>E57/#REF!</f>
        <v>#REF!</v>
      </c>
      <c r="I57" s="72" t="e">
        <f>E57/#REF!</f>
        <v>#REF!</v>
      </c>
      <c r="J57" s="72">
        <f>E57/C57</f>
        <v>0.09081081081081081</v>
      </c>
      <c r="K57" s="72">
        <f>E57/D57</f>
        <v>0.09081081081081081</v>
      </c>
      <c r="L57" s="80"/>
    </row>
    <row r="58" spans="1:12" ht="12.75">
      <c r="A58" s="68" t="s">
        <v>49</v>
      </c>
      <c r="B58" s="64"/>
      <c r="C58" s="6">
        <v>412</v>
      </c>
      <c r="D58" s="6">
        <v>412</v>
      </c>
      <c r="E58" s="73">
        <v>20.7</v>
      </c>
      <c r="F58" s="73">
        <v>4.2</v>
      </c>
      <c r="G58" s="71">
        <f>E58/C58</f>
        <v>0.05024271844660194</v>
      </c>
      <c r="H58" s="72" t="e">
        <f>E58/#REF!</f>
        <v>#REF!</v>
      </c>
      <c r="I58" s="72" t="e">
        <f>E58/#REF!</f>
        <v>#REF!</v>
      </c>
      <c r="J58" s="72">
        <f>E58/C58</f>
        <v>0.05024271844660194</v>
      </c>
      <c r="K58" s="72">
        <f>E58/D58</f>
        <v>0.05024271844660194</v>
      </c>
      <c r="L58" s="81"/>
    </row>
    <row r="59" spans="1:12" ht="12.75">
      <c r="A59" s="68" t="s">
        <v>50</v>
      </c>
      <c r="B59" s="64"/>
      <c r="C59" s="6">
        <v>510</v>
      </c>
      <c r="D59" s="6">
        <v>510</v>
      </c>
      <c r="E59" s="73">
        <v>48.4</v>
      </c>
      <c r="F59" s="73">
        <v>4.6</v>
      </c>
      <c r="G59" s="71">
        <f>E59/C59</f>
        <v>0.09490196078431372</v>
      </c>
      <c r="H59" s="72" t="e">
        <f>E59/#REF!</f>
        <v>#REF!</v>
      </c>
      <c r="I59" s="72" t="e">
        <f>E59/#REF!</f>
        <v>#REF!</v>
      </c>
      <c r="J59" s="72">
        <f>E59/C59</f>
        <v>0.09490196078431372</v>
      </c>
      <c r="K59" s="72">
        <f>E59/D59</f>
        <v>0.09490196078431372</v>
      </c>
      <c r="L59" s="80"/>
    </row>
    <row r="60" spans="1:12" ht="12.75">
      <c r="A60" s="68" t="s">
        <v>51</v>
      </c>
      <c r="B60" s="64"/>
      <c r="C60" s="6">
        <v>191</v>
      </c>
      <c r="D60" s="6">
        <v>191</v>
      </c>
      <c r="E60" s="73">
        <v>6.1</v>
      </c>
      <c r="F60" s="73">
        <v>1.3</v>
      </c>
      <c r="G60" s="71">
        <f>E60/C60</f>
        <v>0.031937172774869106</v>
      </c>
      <c r="H60" s="72" t="e">
        <f>E60/#REF!</f>
        <v>#REF!</v>
      </c>
      <c r="I60" s="72" t="e">
        <f>E60/#REF!</f>
        <v>#REF!</v>
      </c>
      <c r="J60" s="72">
        <f>E60/C60</f>
        <v>0.031937172774869106</v>
      </c>
      <c r="K60" s="72">
        <f>E60/D60</f>
        <v>0.031937172774869106</v>
      </c>
      <c r="L60" s="80"/>
    </row>
    <row r="61" spans="1:12" ht="12.75">
      <c r="A61" s="68" t="s">
        <v>52</v>
      </c>
      <c r="B61" s="64"/>
      <c r="C61" s="6">
        <v>394</v>
      </c>
      <c r="D61" s="6">
        <v>394</v>
      </c>
      <c r="E61" s="73">
        <v>12</v>
      </c>
      <c r="F61" s="73">
        <v>9.7</v>
      </c>
      <c r="G61" s="71">
        <f>E61/C61</f>
        <v>0.030456852791878174</v>
      </c>
      <c r="H61" s="72" t="e">
        <f>E61/#REF!</f>
        <v>#REF!</v>
      </c>
      <c r="I61" s="72" t="e">
        <f>E61/#REF!</f>
        <v>#REF!</v>
      </c>
      <c r="J61" s="72">
        <f>E61/C61</f>
        <v>0.030456852791878174</v>
      </c>
      <c r="K61" s="72">
        <f>E61/D61</f>
        <v>0.030456852791878174</v>
      </c>
      <c r="L61" s="80"/>
    </row>
    <row r="62" spans="1:12" ht="12.75">
      <c r="A62" s="68" t="s">
        <v>53</v>
      </c>
      <c r="B62" s="64"/>
      <c r="C62" s="6">
        <v>133</v>
      </c>
      <c r="D62" s="6">
        <v>133</v>
      </c>
      <c r="E62" s="73">
        <v>6.3</v>
      </c>
      <c r="F62" s="73">
        <v>1.4</v>
      </c>
      <c r="G62" s="71">
        <f>E62/C62</f>
        <v>0.04736842105263158</v>
      </c>
      <c r="H62" s="72" t="e">
        <f>E62/#REF!</f>
        <v>#REF!</v>
      </c>
      <c r="I62" s="72" t="e">
        <f>E62/#REF!</f>
        <v>#REF!</v>
      </c>
      <c r="J62" s="72">
        <f>E62/C62</f>
        <v>0.04736842105263158</v>
      </c>
      <c r="K62" s="72">
        <f>E62/D62</f>
        <v>0.04736842105263158</v>
      </c>
      <c r="L62" s="81"/>
    </row>
    <row r="63" spans="1:249" ht="12.75">
      <c r="A63" s="68" t="s">
        <v>54</v>
      </c>
      <c r="B63" s="64"/>
      <c r="C63" s="73">
        <v>552</v>
      </c>
      <c r="D63" s="73">
        <v>552</v>
      </c>
      <c r="E63" s="73">
        <v>99.7</v>
      </c>
      <c r="F63" s="73">
        <v>1.7</v>
      </c>
      <c r="G63" s="71">
        <f>E63/C63</f>
        <v>0.1806159420289855</v>
      </c>
      <c r="H63" s="72" t="e">
        <f>E63/#REF!</f>
        <v>#REF!</v>
      </c>
      <c r="I63" s="72" t="e">
        <f>E63/#REF!</f>
        <v>#REF!</v>
      </c>
      <c r="J63" s="72">
        <f>E63/C63</f>
        <v>0.1806159420289855</v>
      </c>
      <c r="K63" s="72">
        <f>E63/D63</f>
        <v>0.1806159420289855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2.75">
      <c r="A64" s="68" t="s">
        <v>55</v>
      </c>
      <c r="B64" s="64"/>
      <c r="C64" s="6">
        <v>1959</v>
      </c>
      <c r="D64" s="6">
        <v>1959</v>
      </c>
      <c r="E64" s="73">
        <v>59.9</v>
      </c>
      <c r="F64" s="73">
        <v>26.5</v>
      </c>
      <c r="G64" s="71">
        <f>E64/C64</f>
        <v>0.030576824910668706</v>
      </c>
      <c r="H64" s="72" t="e">
        <f>E64/#REF!</f>
        <v>#REF!</v>
      </c>
      <c r="I64" s="72" t="e">
        <f>E64/#REF!</f>
        <v>#REF!</v>
      </c>
      <c r="J64" s="72">
        <f>E64/C64</f>
        <v>0.030576824910668706</v>
      </c>
      <c r="K64" s="72">
        <f>E64/D64</f>
        <v>0.030576824910668706</v>
      </c>
    </row>
    <row r="65" spans="1:11" ht="12.75">
      <c r="A65" s="118" t="s">
        <v>17</v>
      </c>
      <c r="B65" s="119"/>
      <c r="C65" s="13">
        <f>C5+C15+C25+C35+C45+C55</f>
        <v>32141.2</v>
      </c>
      <c r="D65" s="13">
        <f>D5+D15+D25+D35+D45+D55</f>
        <v>32235.2</v>
      </c>
      <c r="E65" s="13">
        <f>E5+E15+E25+E35+E45+E55</f>
        <v>19489.6</v>
      </c>
      <c r="F65" s="13">
        <f>F5+F15+F25+F35+F45+F55</f>
        <v>1580.9999999999998</v>
      </c>
      <c r="G65" s="14">
        <f>E65/C65</f>
        <v>0.6063743730787898</v>
      </c>
      <c r="H65" s="14" t="e">
        <f>E65/#REF!</f>
        <v>#REF!</v>
      </c>
      <c r="I65" s="14" t="e">
        <f>E65/#REF!</f>
        <v>#REF!</v>
      </c>
      <c r="J65" s="26">
        <f>E65/C65</f>
        <v>0.6063743730787898</v>
      </c>
      <c r="K65" s="26">
        <f>E65/D65</f>
        <v>0.6046061448354593</v>
      </c>
    </row>
    <row r="66" spans="1:11" ht="12.75">
      <c r="A66" s="7" t="s">
        <v>88</v>
      </c>
      <c r="B66" s="28" t="s">
        <v>18</v>
      </c>
      <c r="C66" s="4">
        <f>C67</f>
        <v>1742.4</v>
      </c>
      <c r="D66" s="4">
        <f>D67</f>
        <v>1742.4</v>
      </c>
      <c r="E66" s="4">
        <f>E67</f>
        <v>1261.1</v>
      </c>
      <c r="F66" s="4">
        <f>F67</f>
        <v>16.4</v>
      </c>
      <c r="G66" s="5">
        <f>E66/C66</f>
        <v>0.7237718089990817</v>
      </c>
      <c r="H66" s="5" t="e">
        <f>E66/#REF!</f>
        <v>#REF!</v>
      </c>
      <c r="I66" s="5" t="e">
        <f>E66/#REF!</f>
        <v>#REF!</v>
      </c>
      <c r="J66" s="15">
        <f>E66/C66</f>
        <v>0.7237718089990817</v>
      </c>
      <c r="K66" s="16">
        <f>E66/D66</f>
        <v>0.7237718089990817</v>
      </c>
    </row>
    <row r="67" spans="1:11" ht="12.75">
      <c r="A67" s="68" t="s">
        <v>55</v>
      </c>
      <c r="B67" s="64"/>
      <c r="C67" s="6">
        <v>1742.4</v>
      </c>
      <c r="D67" s="6">
        <v>1742.4</v>
      </c>
      <c r="E67" s="73">
        <v>1261.1</v>
      </c>
      <c r="F67" s="70">
        <v>16.4</v>
      </c>
      <c r="G67" s="71">
        <f>E67/C67</f>
        <v>0.7237718089990817</v>
      </c>
      <c r="H67" s="71" t="e">
        <f>E67/#REF!</f>
        <v>#REF!</v>
      </c>
      <c r="I67" s="71" t="e">
        <f>E67/#REF!</f>
        <v>#REF!</v>
      </c>
      <c r="J67" s="72">
        <f>E67/C67</f>
        <v>0.7237718089990817</v>
      </c>
      <c r="K67" s="72">
        <f>E67/D67</f>
        <v>0.7237718089990817</v>
      </c>
    </row>
    <row r="68" spans="1:249" ht="12.75">
      <c r="A68" s="10" t="s">
        <v>91</v>
      </c>
      <c r="B68" s="88" t="s">
        <v>92</v>
      </c>
      <c r="C68" s="12"/>
      <c r="D68" s="12"/>
      <c r="E68" s="12">
        <f>E69</f>
        <v>2.4</v>
      </c>
      <c r="F68" s="89"/>
      <c r="G68" s="30"/>
      <c r="H68" s="30"/>
      <c r="I68" s="30"/>
      <c r="J68" s="15"/>
      <c r="K68" s="15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</row>
    <row r="69" spans="1:11" ht="12.75">
      <c r="A69" s="68" t="s">
        <v>55</v>
      </c>
      <c r="B69" s="74"/>
      <c r="C69" s="6"/>
      <c r="D69" s="6"/>
      <c r="E69" s="73">
        <v>2.4</v>
      </c>
      <c r="F69" s="70"/>
      <c r="G69" s="71"/>
      <c r="H69" s="71"/>
      <c r="I69" s="71"/>
      <c r="J69" s="72"/>
      <c r="K69" s="72"/>
    </row>
    <row r="70" spans="1:11" ht="12.75">
      <c r="A70" s="7" t="s">
        <v>89</v>
      </c>
      <c r="B70" s="27" t="s">
        <v>56</v>
      </c>
      <c r="C70" s="4">
        <f>C71</f>
        <v>100</v>
      </c>
      <c r="D70" s="4">
        <f>D71</f>
        <v>100</v>
      </c>
      <c r="E70" s="4">
        <f>E71</f>
        <v>65.9</v>
      </c>
      <c r="F70" s="4">
        <f>F71</f>
        <v>181.9</v>
      </c>
      <c r="G70" s="5">
        <f>E70/C70</f>
        <v>0.659</v>
      </c>
      <c r="H70" s="16" t="s">
        <v>16</v>
      </c>
      <c r="I70" s="16" t="s">
        <v>16</v>
      </c>
      <c r="J70" s="15">
        <f>E70/C70</f>
        <v>0.659</v>
      </c>
      <c r="K70" s="16">
        <f>E70/D70</f>
        <v>0.659</v>
      </c>
    </row>
    <row r="71" spans="1:11" ht="12.75">
      <c r="A71" s="68" t="s">
        <v>55</v>
      </c>
      <c r="B71" s="74"/>
      <c r="C71" s="6">
        <v>100</v>
      </c>
      <c r="D71" s="6">
        <v>100</v>
      </c>
      <c r="E71" s="73">
        <v>65.9</v>
      </c>
      <c r="F71" s="70">
        <v>181.9</v>
      </c>
      <c r="G71" s="71">
        <f>E71/C71</f>
        <v>0.659</v>
      </c>
      <c r="H71" s="72"/>
      <c r="I71" s="72"/>
      <c r="J71" s="72">
        <f>E71/C71</f>
        <v>0.659</v>
      </c>
      <c r="K71" s="72">
        <f>E71/D71</f>
        <v>0.659</v>
      </c>
    </row>
    <row r="72" spans="1:11" ht="12.75">
      <c r="A72" s="7" t="s">
        <v>119</v>
      </c>
      <c r="B72" s="88" t="s">
        <v>27</v>
      </c>
      <c r="C72" s="12"/>
      <c r="D72" s="12"/>
      <c r="E72" s="12">
        <f>E73</f>
        <v>0.4</v>
      </c>
      <c r="F72" s="89"/>
      <c r="G72" s="30"/>
      <c r="H72" s="15"/>
      <c r="I72" s="15"/>
      <c r="J72" s="15"/>
      <c r="K72" s="72"/>
    </row>
    <row r="73" spans="1:11" ht="12.75">
      <c r="A73" s="68" t="s">
        <v>120</v>
      </c>
      <c r="B73" s="74"/>
      <c r="C73" s="6"/>
      <c r="D73" s="6"/>
      <c r="E73" s="73">
        <v>0.4</v>
      </c>
      <c r="F73" s="70"/>
      <c r="G73" s="71"/>
      <c r="H73" s="72"/>
      <c r="I73" s="72"/>
      <c r="J73" s="72"/>
      <c r="K73" s="72"/>
    </row>
    <row r="74" spans="1:11" ht="12.75">
      <c r="A74" s="96"/>
      <c r="B74" s="74"/>
      <c r="C74" s="6"/>
      <c r="D74" s="6"/>
      <c r="E74" s="73"/>
      <c r="F74" s="70"/>
      <c r="G74" s="71"/>
      <c r="H74" s="72"/>
      <c r="I74" s="72"/>
      <c r="J74" s="72"/>
      <c r="K74" s="72"/>
    </row>
    <row r="75" spans="1:11" ht="12.75">
      <c r="A75" s="118" t="s">
        <v>28</v>
      </c>
      <c r="B75" s="119"/>
      <c r="C75" s="13">
        <f>C66+C70</f>
        <v>1842.4</v>
      </c>
      <c r="D75" s="13">
        <f>D66+D70</f>
        <v>1842.4</v>
      </c>
      <c r="E75" s="13">
        <f>E66+E70+E68+E72</f>
        <v>1329.8000000000002</v>
      </c>
      <c r="F75" s="13">
        <f>F66+F70</f>
        <v>198.3</v>
      </c>
      <c r="G75" s="14">
        <f>E75/C75</f>
        <v>0.7217759444203213</v>
      </c>
      <c r="H75" s="16" t="s">
        <v>16</v>
      </c>
      <c r="I75" s="16" t="s">
        <v>16</v>
      </c>
      <c r="J75" s="26">
        <f>E75/C75</f>
        <v>0.7217759444203213</v>
      </c>
      <c r="K75" s="26">
        <f>E75/D75</f>
        <v>0.7217759444203213</v>
      </c>
    </row>
    <row r="76" spans="1:11" ht="16.5">
      <c r="A76" s="120" t="s">
        <v>57</v>
      </c>
      <c r="B76" s="121"/>
      <c r="C76" s="17">
        <f>C77+C78+C79+C80+C81+C82+C83+C84+C85</f>
        <v>33983.600000000006</v>
      </c>
      <c r="D76" s="17">
        <f>D77+D78+D79+D80+D81+D82+D83+D84+D85</f>
        <v>34077.600000000006</v>
      </c>
      <c r="E76" s="17">
        <f>E77+E78+E79+E80+E81+E82+E83+E84+E85</f>
        <v>20819.4</v>
      </c>
      <c r="F76" s="17">
        <f>F77+F78+F79+F80+F81+F82+F83+F84+F85</f>
        <v>1779.3</v>
      </c>
      <c r="G76" s="43">
        <f>E76/C76</f>
        <v>0.6126307983851034</v>
      </c>
      <c r="H76" s="43" t="e">
        <f>E76/#REF!</f>
        <v>#REF!</v>
      </c>
      <c r="I76" s="43" t="e">
        <f>E76/#REF!</f>
        <v>#REF!</v>
      </c>
      <c r="J76" s="87">
        <f>E76/C76</f>
        <v>0.6126307983851034</v>
      </c>
      <c r="K76" s="53">
        <f>E76/D76</f>
        <v>0.6109409113317839</v>
      </c>
    </row>
    <row r="77" spans="1:11" ht="12.75">
      <c r="A77" s="68" t="s">
        <v>47</v>
      </c>
      <c r="B77" s="64"/>
      <c r="C77" s="4">
        <f>C6+C16+C26+C36+C46+C56</f>
        <v>2491.2</v>
      </c>
      <c r="D77" s="4">
        <f>D6+D16+D26+D36+D46+D56</f>
        <v>2491.2</v>
      </c>
      <c r="E77" s="4">
        <f>E6+E16+E26+E36+E46+E56</f>
        <v>1253.4</v>
      </c>
      <c r="F77" s="4">
        <f>F6+F16+F26+F36+F46+F56</f>
        <v>135.6</v>
      </c>
      <c r="G77" s="30">
        <f>E77/C77</f>
        <v>0.5031310211946051</v>
      </c>
      <c r="H77" s="5" t="e">
        <f>E77/#REF!</f>
        <v>#REF!</v>
      </c>
      <c r="I77" s="5" t="e">
        <f>E77/#REF!</f>
        <v>#REF!</v>
      </c>
      <c r="J77" s="15">
        <f>E77/C77</f>
        <v>0.5031310211946051</v>
      </c>
      <c r="K77" s="16">
        <f>E77/D77</f>
        <v>0.5031310211946051</v>
      </c>
    </row>
    <row r="78" spans="1:11" ht="12.75">
      <c r="A78" s="68" t="s">
        <v>48</v>
      </c>
      <c r="B78" s="64"/>
      <c r="C78" s="4">
        <f>C7+C17+C27+C37+C47+C57</f>
        <v>1208.8000000000002</v>
      </c>
      <c r="D78" s="4">
        <f>D7+D17+D27+D37+D47+D57</f>
        <v>1208.8000000000002</v>
      </c>
      <c r="E78" s="4">
        <f>E7+E17+E27+E37+E47+E57</f>
        <v>823.1999999999998</v>
      </c>
      <c r="F78" s="4">
        <f>F7+F17+F27+F37+F47+F57</f>
        <v>58.5</v>
      </c>
      <c r="G78" s="30">
        <f>E78/C78</f>
        <v>0.6810059563203175</v>
      </c>
      <c r="H78" s="5" t="e">
        <f>E78/#REF!</f>
        <v>#REF!</v>
      </c>
      <c r="I78" s="5" t="e">
        <f>E78/#REF!</f>
        <v>#REF!</v>
      </c>
      <c r="J78" s="15">
        <f>E78/C78</f>
        <v>0.6810059563203175</v>
      </c>
      <c r="K78" s="16">
        <f>E78/D78</f>
        <v>0.6810059563203175</v>
      </c>
    </row>
    <row r="79" spans="1:11" ht="12.75">
      <c r="A79" s="68" t="s">
        <v>49</v>
      </c>
      <c r="B79" s="64"/>
      <c r="C79" s="4">
        <f>C8+C18+C28+C38+C48+C58</f>
        <v>2040.8000000000002</v>
      </c>
      <c r="D79" s="4">
        <f>D8+D18+D28+D38+D48+D58</f>
        <v>2040.8000000000002</v>
      </c>
      <c r="E79" s="4">
        <f>E8+E18+E28+E38+E48+E58</f>
        <v>1156.1</v>
      </c>
      <c r="F79" s="4">
        <f>F8+F18+F28+F38+F48+F58</f>
        <v>100.7</v>
      </c>
      <c r="G79" s="30">
        <f>E79/C79</f>
        <v>0.5664935319482555</v>
      </c>
      <c r="H79" s="5" t="e">
        <f>E79/#REF!</f>
        <v>#REF!</v>
      </c>
      <c r="I79" s="5" t="e">
        <f>E79/#REF!</f>
        <v>#REF!</v>
      </c>
      <c r="J79" s="15">
        <f>E79/C79</f>
        <v>0.5664935319482555</v>
      </c>
      <c r="K79" s="16">
        <f>E79/D79</f>
        <v>0.5664935319482555</v>
      </c>
    </row>
    <row r="80" spans="1:11" ht="12.75">
      <c r="A80" s="68" t="s">
        <v>50</v>
      </c>
      <c r="B80" s="64"/>
      <c r="C80" s="4">
        <f>C9+C19+C29+C39+C49+C59</f>
        <v>2687.2</v>
      </c>
      <c r="D80" s="4">
        <f>D9+D19+D29+D39+D49+D59</f>
        <v>2781.2</v>
      </c>
      <c r="E80" s="4">
        <f>E9+E19+E29+E39+E49+E59</f>
        <v>1538.3</v>
      </c>
      <c r="F80" s="4">
        <f>F9+F19+F29+F39+F49+F59</f>
        <v>141.1</v>
      </c>
      <c r="G80" s="30">
        <f>E80/C80</f>
        <v>0.5724545995832093</v>
      </c>
      <c r="H80" s="5" t="e">
        <f>E80/#REF!</f>
        <v>#REF!</v>
      </c>
      <c r="I80" s="5" t="e">
        <f>E80/#REF!</f>
        <v>#REF!</v>
      </c>
      <c r="J80" s="15">
        <f>E80/C80</f>
        <v>0.5724545995832093</v>
      </c>
      <c r="K80" s="16">
        <f>E80/D80</f>
        <v>0.5531065727024306</v>
      </c>
    </row>
    <row r="81" spans="1:11" ht="12.75">
      <c r="A81" s="68" t="s">
        <v>51</v>
      </c>
      <c r="B81" s="64"/>
      <c r="C81" s="4">
        <f>C10+C20+C30+C40+C50+C60</f>
        <v>1292.2</v>
      </c>
      <c r="D81" s="4">
        <f>D10+D20+D30+D40+D50+D60</f>
        <v>1292.2</v>
      </c>
      <c r="E81" s="4">
        <f>E10+E20+E30+E40+E50+E60</f>
        <v>846.2</v>
      </c>
      <c r="F81" s="4">
        <f>F10+F20+F30+F40+F50+F60</f>
        <v>75.7</v>
      </c>
      <c r="G81" s="30">
        <f>E81/C81</f>
        <v>0.6548521900634576</v>
      </c>
      <c r="H81" s="5" t="e">
        <f>E81/#REF!</f>
        <v>#REF!</v>
      </c>
      <c r="I81" s="5" t="e">
        <f>E81/#REF!</f>
        <v>#REF!</v>
      </c>
      <c r="J81" s="15">
        <f>E81/C81</f>
        <v>0.6548521900634576</v>
      </c>
      <c r="K81" s="16">
        <f>E81/D81</f>
        <v>0.6548521900634576</v>
      </c>
    </row>
    <row r="82" spans="1:11" ht="12.75">
      <c r="A82" s="68" t="s">
        <v>52</v>
      </c>
      <c r="B82" s="64"/>
      <c r="C82" s="4">
        <f>C11+C21+C31+C41+C51+C61</f>
        <v>2809.7</v>
      </c>
      <c r="D82" s="4">
        <f>D11+D21+D31+D41+D51+D61</f>
        <v>2809.7</v>
      </c>
      <c r="E82" s="4">
        <f>E11+E21+E31+E41+E51+E61</f>
        <v>1836.3999999999999</v>
      </c>
      <c r="F82" s="4">
        <f>F11+F21+F31+F41+F51+F61</f>
        <v>158.1</v>
      </c>
      <c r="G82" s="30">
        <f>E82/C82</f>
        <v>0.6535929102751183</v>
      </c>
      <c r="H82" s="5" t="e">
        <f>E82/#REF!</f>
        <v>#REF!</v>
      </c>
      <c r="I82" s="5" t="e">
        <f>E82/#REF!</f>
        <v>#REF!</v>
      </c>
      <c r="J82" s="15">
        <f>E82/C82</f>
        <v>0.6535929102751183</v>
      </c>
      <c r="K82" s="16">
        <f>E82/D82</f>
        <v>0.6535929102751183</v>
      </c>
    </row>
    <row r="83" spans="1:11" ht="12.75">
      <c r="A83" s="68" t="s">
        <v>53</v>
      </c>
      <c r="B83" s="64"/>
      <c r="C83" s="4">
        <f>C12+C22+C32+C42+C52+C62</f>
        <v>1470.5</v>
      </c>
      <c r="D83" s="4">
        <f>D12+D22+D32+D42+D52+D62</f>
        <v>1470.5</v>
      </c>
      <c r="E83" s="4">
        <f>E12+E22+E32+E42+E52+E62</f>
        <v>1016.3999999999999</v>
      </c>
      <c r="F83" s="4">
        <f>F12+F22+F32+F42+F52+F62</f>
        <v>97.80000000000001</v>
      </c>
      <c r="G83" s="30">
        <f>E83/C83</f>
        <v>0.6911934716082964</v>
      </c>
      <c r="H83" s="5" t="e">
        <f>E83/#REF!</f>
        <v>#REF!</v>
      </c>
      <c r="I83" s="5" t="e">
        <f>E83/#REF!</f>
        <v>#REF!</v>
      </c>
      <c r="J83" s="15">
        <f>E83/C83</f>
        <v>0.6911934716082964</v>
      </c>
      <c r="K83" s="16">
        <f>E83/D83</f>
        <v>0.6911934716082964</v>
      </c>
    </row>
    <row r="84" spans="1:11" ht="12.75">
      <c r="A84" s="68" t="s">
        <v>54</v>
      </c>
      <c r="B84" s="64"/>
      <c r="C84" s="4">
        <f>C13+C23+C33+C43+C53+C63</f>
        <v>2063</v>
      </c>
      <c r="D84" s="4">
        <f>D13+D23+D33+D43+D53+D63</f>
        <v>2063</v>
      </c>
      <c r="E84" s="4">
        <f>E13+E23+E33+E43+E53+E63+E73</f>
        <v>1171.2000000000003</v>
      </c>
      <c r="F84" s="4">
        <f>F13+F23+F33+F43+F53+F63</f>
        <v>99.10000000000001</v>
      </c>
      <c r="G84" s="30">
        <f>E84/C84</f>
        <v>0.5677169171110035</v>
      </c>
      <c r="H84" s="5" t="e">
        <f>E84/#REF!</f>
        <v>#REF!</v>
      </c>
      <c r="I84" s="5" t="e">
        <f>E84/#REF!</f>
        <v>#REF!</v>
      </c>
      <c r="J84" s="15">
        <f>E84/C84</f>
        <v>0.5677169171110035</v>
      </c>
      <c r="K84" s="16">
        <f>E84/D84</f>
        <v>0.5677169171110035</v>
      </c>
    </row>
    <row r="85" spans="1:11" ht="12.75">
      <c r="A85" s="68" t="s">
        <v>55</v>
      </c>
      <c r="B85" s="64"/>
      <c r="C85" s="4">
        <f>C14+C24+C34+C44+C54+C64+C67+C71</f>
        <v>17920.200000000004</v>
      </c>
      <c r="D85" s="4">
        <f>D14+D24+D34+D44+D54+D64+D67+D71</f>
        <v>17920.200000000004</v>
      </c>
      <c r="E85" s="4">
        <f>E14+E24+E34+E44+E54+E64+E67+E71+E69</f>
        <v>11178.199999999999</v>
      </c>
      <c r="F85" s="4">
        <f>F14+F24+F34+F44+F54+F64+F67+F71</f>
        <v>912.6999999999999</v>
      </c>
      <c r="G85" s="30">
        <f>E85/C85</f>
        <v>0.6237765203513351</v>
      </c>
      <c r="H85" s="5" t="e">
        <f>E85/#REF!</f>
        <v>#REF!</v>
      </c>
      <c r="I85" s="5" t="e">
        <f>E85/#REF!</f>
        <v>#REF!</v>
      </c>
      <c r="J85" s="15">
        <f>E85/C85</f>
        <v>0.6237765203513351</v>
      </c>
      <c r="K85" s="16">
        <f>E85/D85</f>
        <v>0.6237765203513351</v>
      </c>
    </row>
    <row r="86" spans="1:11" ht="63">
      <c r="A86" s="19" t="s">
        <v>58</v>
      </c>
      <c r="B86" s="1" t="s">
        <v>59</v>
      </c>
      <c r="C86" s="4">
        <f>C87+C88+C89+C90+C91+C92+C93+C94+C95</f>
        <v>12786.300000000001</v>
      </c>
      <c r="D86" s="4">
        <f>D87+D88+D89+D90+D91+D92+D93+D94+D95</f>
        <v>12786.300000000001</v>
      </c>
      <c r="E86" s="4">
        <f>E87+E88+E89+E90+E91+E92+E93+E94+E95</f>
        <v>7764.199999999999</v>
      </c>
      <c r="F86" s="4">
        <f>F87+F88+F89+F90+F91+F92+F93+F94+F95</f>
        <v>935.6</v>
      </c>
      <c r="G86" s="5">
        <f>E86/C86</f>
        <v>0.60722804877095</v>
      </c>
      <c r="H86" s="16" t="e">
        <f>E86/#REF!</f>
        <v>#REF!</v>
      </c>
      <c r="I86" s="16" t="e">
        <f>E86/#REF!</f>
        <v>#REF!</v>
      </c>
      <c r="J86" s="15">
        <f>E86/C86</f>
        <v>0.60722804877095</v>
      </c>
      <c r="K86" s="16">
        <f>E86/D86</f>
        <v>0.60722804877095</v>
      </c>
    </row>
    <row r="87" spans="1:11" ht="12.75">
      <c r="A87" s="68" t="s">
        <v>47</v>
      </c>
      <c r="B87" s="64"/>
      <c r="C87" s="6">
        <v>2397.4</v>
      </c>
      <c r="D87" s="6">
        <v>2397.4</v>
      </c>
      <c r="E87" s="6">
        <v>1513.1</v>
      </c>
      <c r="F87" s="6">
        <v>140.7</v>
      </c>
      <c r="G87" s="71">
        <f>E87/C87</f>
        <v>0.6311420705764578</v>
      </c>
      <c r="H87" s="72" t="e">
        <f>E87/#REF!</f>
        <v>#REF!</v>
      </c>
      <c r="I87" s="72" t="e">
        <f>E87/#REF!</f>
        <v>#REF!</v>
      </c>
      <c r="J87" s="72">
        <f>E87/C87</f>
        <v>0.6311420705764578</v>
      </c>
      <c r="K87" s="72">
        <f>E87/D87</f>
        <v>0.6311420705764578</v>
      </c>
    </row>
    <row r="88" spans="1:11" ht="12.75">
      <c r="A88" s="68" t="s">
        <v>48</v>
      </c>
      <c r="B88" s="64"/>
      <c r="C88" s="6">
        <v>1171.8</v>
      </c>
      <c r="D88" s="6">
        <v>1171.8</v>
      </c>
      <c r="E88" s="6">
        <v>704</v>
      </c>
      <c r="F88" s="6">
        <v>83.4</v>
      </c>
      <c r="G88" s="71">
        <f>E88/C88</f>
        <v>0.6007851169141492</v>
      </c>
      <c r="H88" s="72" t="e">
        <f>E88/#REF!</f>
        <v>#REF!</v>
      </c>
      <c r="I88" s="72" t="e">
        <f>E88/#REF!</f>
        <v>#REF!</v>
      </c>
      <c r="J88" s="72">
        <f>E88/C88</f>
        <v>0.6007851169141492</v>
      </c>
      <c r="K88" s="72">
        <f>E88/D88</f>
        <v>0.6007851169141492</v>
      </c>
    </row>
    <row r="89" spans="1:11" ht="12.75">
      <c r="A89" s="68" t="s">
        <v>49</v>
      </c>
      <c r="B89" s="64"/>
      <c r="C89" s="6">
        <v>1672</v>
      </c>
      <c r="D89" s="6">
        <v>1672</v>
      </c>
      <c r="E89" s="6">
        <v>1013.4</v>
      </c>
      <c r="F89" s="6">
        <v>151.4</v>
      </c>
      <c r="G89" s="71">
        <f>E89/C89</f>
        <v>0.6061004784688995</v>
      </c>
      <c r="H89" s="72" t="e">
        <f>E89/#REF!</f>
        <v>#REF!</v>
      </c>
      <c r="I89" s="72" t="e">
        <f>E89/#REF!</f>
        <v>#REF!</v>
      </c>
      <c r="J89" s="72">
        <f>E89/C89</f>
        <v>0.6061004784688995</v>
      </c>
      <c r="K89" s="72">
        <f>E89/D89</f>
        <v>0.6061004784688995</v>
      </c>
    </row>
    <row r="90" spans="1:11" ht="12.75">
      <c r="A90" s="68" t="s">
        <v>50</v>
      </c>
      <c r="B90" s="64"/>
      <c r="C90" s="6">
        <v>1524.9</v>
      </c>
      <c r="D90" s="6">
        <v>1524.9</v>
      </c>
      <c r="E90" s="6">
        <v>972</v>
      </c>
      <c r="F90" s="6">
        <v>78.2</v>
      </c>
      <c r="G90" s="71">
        <f>E90/C90</f>
        <v>0.6374188471375172</v>
      </c>
      <c r="H90" s="72" t="e">
        <f>E90/#REF!</f>
        <v>#REF!</v>
      </c>
      <c r="I90" s="72" t="e">
        <f>E90/#REF!</f>
        <v>#REF!</v>
      </c>
      <c r="J90" s="72">
        <f>E90/C90</f>
        <v>0.6374188471375172</v>
      </c>
      <c r="K90" s="72">
        <f>E90/D90</f>
        <v>0.6374188471375172</v>
      </c>
    </row>
    <row r="91" spans="1:11" ht="12.75">
      <c r="A91" s="68" t="s">
        <v>51</v>
      </c>
      <c r="B91" s="64"/>
      <c r="C91" s="6">
        <v>1772.9</v>
      </c>
      <c r="D91" s="6">
        <v>1772.9</v>
      </c>
      <c r="E91" s="6">
        <v>1063.4</v>
      </c>
      <c r="F91" s="6">
        <v>142.5</v>
      </c>
      <c r="G91" s="71">
        <f>E91/C91</f>
        <v>0.5998082238140899</v>
      </c>
      <c r="H91" s="72" t="e">
        <f>E91/#REF!</f>
        <v>#REF!</v>
      </c>
      <c r="I91" s="72" t="e">
        <f>E91/#REF!</f>
        <v>#REF!</v>
      </c>
      <c r="J91" s="72">
        <f>E91/C91</f>
        <v>0.5998082238140899</v>
      </c>
      <c r="K91" s="72">
        <f>E91/D91</f>
        <v>0.5998082238140899</v>
      </c>
    </row>
    <row r="92" spans="1:11" ht="12.75">
      <c r="A92" s="68" t="s">
        <v>52</v>
      </c>
      <c r="B92" s="64"/>
      <c r="C92" s="6">
        <v>1241</v>
      </c>
      <c r="D92" s="6">
        <v>1241</v>
      </c>
      <c r="E92" s="6">
        <v>752.2</v>
      </c>
      <c r="F92" s="6">
        <v>94.4</v>
      </c>
      <c r="G92" s="71">
        <f>E92/C92</f>
        <v>0.6061240934730057</v>
      </c>
      <c r="H92" s="72" t="e">
        <f>E92/#REF!</f>
        <v>#REF!</v>
      </c>
      <c r="I92" s="72" t="e">
        <f>E92/#REF!</f>
        <v>#REF!</v>
      </c>
      <c r="J92" s="72">
        <f>E92/C92</f>
        <v>0.6061240934730057</v>
      </c>
      <c r="K92" s="72">
        <f>E92/D92</f>
        <v>0.6061240934730057</v>
      </c>
    </row>
    <row r="93" spans="1:11" ht="12.75">
      <c r="A93" s="68" t="s">
        <v>53</v>
      </c>
      <c r="B93" s="64"/>
      <c r="C93" s="6">
        <v>1830.1</v>
      </c>
      <c r="D93" s="6">
        <v>1830.1</v>
      </c>
      <c r="E93" s="6">
        <v>1040.6</v>
      </c>
      <c r="F93" s="6">
        <v>95.1</v>
      </c>
      <c r="G93" s="71">
        <f>E93/C93</f>
        <v>0.5686028085896946</v>
      </c>
      <c r="H93" s="72" t="e">
        <f>E93/#REF!</f>
        <v>#REF!</v>
      </c>
      <c r="I93" s="72" t="e">
        <f>E93/#REF!</f>
        <v>#REF!</v>
      </c>
      <c r="J93" s="72">
        <f>E93/C93</f>
        <v>0.5686028085896946</v>
      </c>
      <c r="K93" s="72">
        <f>E93/D93</f>
        <v>0.5686028085896946</v>
      </c>
    </row>
    <row r="94" spans="1:11" ht="12.75">
      <c r="A94" s="68" t="s">
        <v>54</v>
      </c>
      <c r="B94" s="64"/>
      <c r="C94" s="6">
        <v>1176.2</v>
      </c>
      <c r="D94" s="6">
        <v>1176.2</v>
      </c>
      <c r="E94" s="6">
        <v>705.5</v>
      </c>
      <c r="F94" s="6">
        <v>149.9</v>
      </c>
      <c r="G94" s="71">
        <f>E94/C94</f>
        <v>0.5998129569801054</v>
      </c>
      <c r="H94" s="72" t="e">
        <f>E94/#REF!</f>
        <v>#REF!</v>
      </c>
      <c r="I94" s="72" t="e">
        <f>E94/#REF!</f>
        <v>#REF!</v>
      </c>
      <c r="J94" s="72">
        <f>E94/C94</f>
        <v>0.5998129569801054</v>
      </c>
      <c r="K94" s="72">
        <f>E94/D94</f>
        <v>0.5998129569801054</v>
      </c>
    </row>
    <row r="95" spans="1:11" ht="12.75">
      <c r="A95" s="84" t="s">
        <v>55</v>
      </c>
      <c r="B95" s="64"/>
      <c r="C95" s="6"/>
      <c r="D95" s="6"/>
      <c r="E95" s="6"/>
      <c r="F95" s="70"/>
      <c r="G95" s="71"/>
      <c r="H95" s="72"/>
      <c r="I95" s="72"/>
      <c r="J95" s="72"/>
      <c r="K95" s="72"/>
    </row>
    <row r="96" spans="1:11" ht="110.25">
      <c r="A96" s="19" t="s">
        <v>60</v>
      </c>
      <c r="B96" s="1" t="s">
        <v>61</v>
      </c>
      <c r="C96" s="4">
        <f>C97+C98+C99+C100+C101+C102+C103+C104+C105</f>
        <v>1022.1999999999999</v>
      </c>
      <c r="D96" s="4">
        <f>D97+D98+D99+D100+D101+D102+D103+D104+D105</f>
        <v>1022.1999999999999</v>
      </c>
      <c r="E96" s="4">
        <f>E97+E98+E99+E100+E101+E102+E103+E104+E105</f>
        <v>1022.1999999999999</v>
      </c>
      <c r="F96" s="4">
        <f>F97+F98+F99+F100+F101+F102+F103+F104+F105</f>
        <v>342.5</v>
      </c>
      <c r="G96" s="5">
        <f>E96/C96</f>
        <v>1</v>
      </c>
      <c r="H96" s="5" t="e">
        <f>E96/#REF!</f>
        <v>#REF!</v>
      </c>
      <c r="I96" s="5" t="e">
        <f>E96/#REF!</f>
        <v>#REF!</v>
      </c>
      <c r="J96" s="15">
        <f>E96/C96</f>
        <v>1</v>
      </c>
      <c r="K96" s="16">
        <f>E96/D96</f>
        <v>1</v>
      </c>
    </row>
    <row r="97" spans="1:11" ht="12.75">
      <c r="A97" s="68" t="s">
        <v>47</v>
      </c>
      <c r="B97" s="64"/>
      <c r="C97" s="6">
        <v>77.4</v>
      </c>
      <c r="D97" s="6">
        <v>77.4</v>
      </c>
      <c r="E97" s="6">
        <v>77.4</v>
      </c>
      <c r="F97" s="70"/>
      <c r="G97" s="71">
        <f>E97/C97</f>
        <v>1</v>
      </c>
      <c r="H97" s="71" t="e">
        <f>E97/#REF!</f>
        <v>#REF!</v>
      </c>
      <c r="I97" s="71" t="e">
        <f>E97/#REF!</f>
        <v>#REF!</v>
      </c>
      <c r="J97" s="72">
        <f>E97/C97</f>
        <v>1</v>
      </c>
      <c r="K97" s="72">
        <f>E97/D97</f>
        <v>1</v>
      </c>
    </row>
    <row r="98" spans="1:11" ht="12.75">
      <c r="A98" s="68" t="s">
        <v>48</v>
      </c>
      <c r="B98" s="64"/>
      <c r="C98" s="6">
        <v>77.4</v>
      </c>
      <c r="D98" s="6">
        <v>77.4</v>
      </c>
      <c r="E98" s="6">
        <v>77.4</v>
      </c>
      <c r="F98" s="70"/>
      <c r="G98" s="71">
        <f>E98/C98</f>
        <v>1</v>
      </c>
      <c r="H98" s="71" t="e">
        <f>E98/#REF!</f>
        <v>#REF!</v>
      </c>
      <c r="I98" s="71" t="e">
        <f>E98/#REF!</f>
        <v>#REF!</v>
      </c>
      <c r="J98" s="72">
        <f>E98/C98</f>
        <v>1</v>
      </c>
      <c r="K98" s="72">
        <f>E98/D98</f>
        <v>1</v>
      </c>
    </row>
    <row r="99" spans="1:11" ht="12.75">
      <c r="A99" s="68" t="s">
        <v>49</v>
      </c>
      <c r="B99" s="64"/>
      <c r="C99" s="6">
        <v>77.4</v>
      </c>
      <c r="D99" s="6">
        <v>77.4</v>
      </c>
      <c r="E99" s="6">
        <v>77.4</v>
      </c>
      <c r="F99" s="70"/>
      <c r="G99" s="71">
        <f>E99/C99</f>
        <v>1</v>
      </c>
      <c r="H99" s="71" t="e">
        <f>E99/#REF!</f>
        <v>#REF!</v>
      </c>
      <c r="I99" s="71" t="e">
        <f>E99/#REF!</f>
        <v>#REF!</v>
      </c>
      <c r="J99" s="72">
        <f>E99/C99</f>
        <v>1</v>
      </c>
      <c r="K99" s="72">
        <f>E99/D99</f>
        <v>1</v>
      </c>
    </row>
    <row r="100" spans="1:11" ht="12.75">
      <c r="A100" s="68" t="s">
        <v>50</v>
      </c>
      <c r="B100" s="64"/>
      <c r="C100" s="6">
        <v>77.4</v>
      </c>
      <c r="D100" s="6">
        <v>77.4</v>
      </c>
      <c r="E100" s="6">
        <v>77.4</v>
      </c>
      <c r="F100" s="70"/>
      <c r="G100" s="71">
        <f>E100/C100</f>
        <v>1</v>
      </c>
      <c r="H100" s="71" t="e">
        <f>E100/#REF!</f>
        <v>#REF!</v>
      </c>
      <c r="I100" s="71" t="e">
        <f>E100/#REF!</f>
        <v>#REF!</v>
      </c>
      <c r="J100" s="72">
        <f>E100/C100</f>
        <v>1</v>
      </c>
      <c r="K100" s="72">
        <f>E100/D100</f>
        <v>1</v>
      </c>
    </row>
    <row r="101" spans="1:11" ht="12.75">
      <c r="A101" s="68" t="s">
        <v>51</v>
      </c>
      <c r="B101" s="64"/>
      <c r="C101" s="6">
        <v>77.4</v>
      </c>
      <c r="D101" s="6">
        <v>77.4</v>
      </c>
      <c r="E101" s="6">
        <v>77.4</v>
      </c>
      <c r="F101" s="70"/>
      <c r="G101" s="71">
        <f>E101/C101</f>
        <v>1</v>
      </c>
      <c r="H101" s="71" t="e">
        <f>E101/#REF!</f>
        <v>#REF!</v>
      </c>
      <c r="I101" s="71" t="e">
        <f>E101/#REF!</f>
        <v>#REF!</v>
      </c>
      <c r="J101" s="72">
        <f>E101/C101</f>
        <v>1</v>
      </c>
      <c r="K101" s="72">
        <f>E101/D101</f>
        <v>1</v>
      </c>
    </row>
    <row r="102" spans="1:11" ht="12.75">
      <c r="A102" s="68" t="s">
        <v>52</v>
      </c>
      <c r="B102" s="64"/>
      <c r="C102" s="6">
        <v>77.4</v>
      </c>
      <c r="D102" s="6">
        <v>77.4</v>
      </c>
      <c r="E102" s="6">
        <v>77.4</v>
      </c>
      <c r="F102" s="70"/>
      <c r="G102" s="71">
        <f>E102/C102</f>
        <v>1</v>
      </c>
      <c r="H102" s="71" t="e">
        <f>E102/#REF!</f>
        <v>#REF!</v>
      </c>
      <c r="I102" s="71" t="e">
        <f>E102/#REF!</f>
        <v>#REF!</v>
      </c>
      <c r="J102" s="72">
        <f>E102/C102</f>
        <v>1</v>
      </c>
      <c r="K102" s="72">
        <f>E102/D102</f>
        <v>1</v>
      </c>
    </row>
    <row r="103" spans="1:11" ht="12.75">
      <c r="A103" s="68" t="s">
        <v>53</v>
      </c>
      <c r="B103" s="64"/>
      <c r="C103" s="6">
        <v>77.4</v>
      </c>
      <c r="D103" s="6">
        <v>77.4</v>
      </c>
      <c r="E103" s="6">
        <v>77.4</v>
      </c>
      <c r="F103" s="70"/>
      <c r="G103" s="71">
        <f>E103/C103</f>
        <v>1</v>
      </c>
      <c r="H103" s="71" t="e">
        <f>E103/#REF!</f>
        <v>#REF!</v>
      </c>
      <c r="I103" s="71" t="e">
        <f>E103/#REF!</f>
        <v>#REF!</v>
      </c>
      <c r="J103" s="72">
        <f>E103/C103</f>
        <v>1</v>
      </c>
      <c r="K103" s="72">
        <f>E103/D103</f>
        <v>1</v>
      </c>
    </row>
    <row r="104" spans="1:249" ht="12.75">
      <c r="A104" s="68" t="s">
        <v>54</v>
      </c>
      <c r="B104" s="64"/>
      <c r="C104" s="6">
        <v>77.4</v>
      </c>
      <c r="D104" s="6">
        <v>77.4</v>
      </c>
      <c r="E104" s="6">
        <v>77.4</v>
      </c>
      <c r="F104" s="70"/>
      <c r="G104" s="71">
        <f>E104/C104</f>
        <v>1</v>
      </c>
      <c r="H104" s="71" t="e">
        <f>E104/#REF!</f>
        <v>#REF!</v>
      </c>
      <c r="I104" s="71" t="e">
        <f>E104/#REF!</f>
        <v>#REF!</v>
      </c>
      <c r="J104" s="72">
        <f>E104/C104</f>
        <v>1</v>
      </c>
      <c r="K104" s="72">
        <f>E104/D104</f>
        <v>1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</row>
    <row r="105" spans="1:249" ht="12.75">
      <c r="A105" s="68" t="s">
        <v>55</v>
      </c>
      <c r="B105" s="64"/>
      <c r="C105" s="29">
        <v>403</v>
      </c>
      <c r="D105" s="29">
        <v>403</v>
      </c>
      <c r="E105" s="29">
        <v>403</v>
      </c>
      <c r="F105" s="29">
        <v>342.5</v>
      </c>
      <c r="G105" s="29">
        <v>342.5</v>
      </c>
      <c r="H105" s="29">
        <v>342.5</v>
      </c>
      <c r="I105" s="29">
        <v>342.5</v>
      </c>
      <c r="J105" s="72">
        <f>E105/C105</f>
        <v>1</v>
      </c>
      <c r="K105" s="72">
        <f>E105/D105</f>
        <v>1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</row>
    <row r="106" spans="1:249" ht="26.25">
      <c r="A106" s="19" t="s">
        <v>84</v>
      </c>
      <c r="B106" s="27" t="s">
        <v>90</v>
      </c>
      <c r="C106" s="4">
        <f>C107+C108+C109+C110+C111+C112+C113+C114+C115</f>
        <v>10400.4</v>
      </c>
      <c r="D106" s="4">
        <f>D107+D108+D109+D110+D111+D112+D113+D114+D115</f>
        <v>17887.2</v>
      </c>
      <c r="E106" s="12">
        <f>E107+E108+E109+E110+E111+E112+E113+E114+E115</f>
        <v>8183.6</v>
      </c>
      <c r="F106" s="12">
        <f>F107+F108+F109+F110+F111+F112+F113+F114+F115</f>
        <v>1117.6999999999998</v>
      </c>
      <c r="G106" s="5">
        <f>E106/C106</f>
        <v>0.7868543517557017</v>
      </c>
      <c r="H106" s="16"/>
      <c r="I106" s="16"/>
      <c r="J106" s="15">
        <f>E106/C106</f>
        <v>0.7868543517557017</v>
      </c>
      <c r="K106" s="16">
        <f>E106/D106</f>
        <v>0.45751151661523326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</row>
    <row r="107" spans="1:249" ht="12.75">
      <c r="A107" s="68" t="s">
        <v>47</v>
      </c>
      <c r="B107" s="74"/>
      <c r="C107" s="74">
        <v>575.5</v>
      </c>
      <c r="D107" s="75">
        <v>875.7</v>
      </c>
      <c r="E107" s="73">
        <v>568.1</v>
      </c>
      <c r="F107" s="73">
        <v>81.1</v>
      </c>
      <c r="G107" s="71">
        <f>E107/C107</f>
        <v>0.9871416159860991</v>
      </c>
      <c r="H107" s="5"/>
      <c r="I107" s="5"/>
      <c r="J107" s="72">
        <f>E107/C107</f>
        <v>0.9871416159860991</v>
      </c>
      <c r="K107" s="72">
        <f>E107/D107</f>
        <v>0.6487381523352747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</row>
    <row r="108" spans="1:249" ht="12.75">
      <c r="A108" s="68" t="s">
        <v>48</v>
      </c>
      <c r="B108" s="74"/>
      <c r="C108" s="74">
        <v>1371.8</v>
      </c>
      <c r="D108" s="75">
        <v>2148.2</v>
      </c>
      <c r="E108" s="73">
        <v>805.6</v>
      </c>
      <c r="F108" s="73">
        <v>120.6</v>
      </c>
      <c r="G108" s="71">
        <f>E108/C108</f>
        <v>0.5872576177285319</v>
      </c>
      <c r="H108" s="5"/>
      <c r="I108" s="5"/>
      <c r="J108" s="72">
        <f>E108/C108</f>
        <v>0.5872576177285319</v>
      </c>
      <c r="K108" s="72">
        <f>E108/D108</f>
        <v>0.37501163765012574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</row>
    <row r="109" spans="1:249" ht="12.75">
      <c r="A109" s="68" t="s">
        <v>49</v>
      </c>
      <c r="B109" s="74"/>
      <c r="C109" s="75">
        <v>1138.6</v>
      </c>
      <c r="D109" s="75">
        <v>1322.1</v>
      </c>
      <c r="E109" s="73">
        <v>874.3</v>
      </c>
      <c r="F109" s="73">
        <v>47.6</v>
      </c>
      <c r="G109" s="71">
        <f>E109/C109</f>
        <v>0.7678728262778851</v>
      </c>
      <c r="H109" s="5"/>
      <c r="I109" s="5"/>
      <c r="J109" s="72">
        <f>E109/C109</f>
        <v>0.7678728262778851</v>
      </c>
      <c r="K109" s="72">
        <f>E109/D109</f>
        <v>0.6612964223583693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</row>
    <row r="110" spans="1:249" ht="12.75">
      <c r="A110" s="68" t="s">
        <v>50</v>
      </c>
      <c r="B110" s="74"/>
      <c r="C110" s="74">
        <v>21.5</v>
      </c>
      <c r="D110" s="75">
        <v>1709.5</v>
      </c>
      <c r="E110" s="73">
        <v>34.1</v>
      </c>
      <c r="F110" s="73"/>
      <c r="G110" s="71">
        <f>E110/C110</f>
        <v>1.586046511627907</v>
      </c>
      <c r="H110" s="5"/>
      <c r="I110" s="5"/>
      <c r="J110" s="72">
        <f>E110/C110</f>
        <v>1.586046511627907</v>
      </c>
      <c r="K110" s="72">
        <f>E110/D110</f>
        <v>0.019947353027200937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</row>
    <row r="111" spans="1:249" ht="12.75">
      <c r="A111" s="68" t="s">
        <v>51</v>
      </c>
      <c r="B111" s="74"/>
      <c r="C111" s="74">
        <v>991.3</v>
      </c>
      <c r="D111" s="75">
        <v>1786.6</v>
      </c>
      <c r="E111" s="73">
        <v>523.9</v>
      </c>
      <c r="F111" s="73">
        <v>48.8</v>
      </c>
      <c r="G111" s="71">
        <f>E111/C111</f>
        <v>0.5284979320084737</v>
      </c>
      <c r="H111" s="30"/>
      <c r="I111" s="30"/>
      <c r="J111" s="72">
        <f>E111/C111</f>
        <v>0.5284979320084737</v>
      </c>
      <c r="K111" s="72">
        <f>E111/D111</f>
        <v>0.293238553677376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</row>
    <row r="112" spans="1:249" ht="12.75">
      <c r="A112" s="68" t="s">
        <v>52</v>
      </c>
      <c r="B112" s="74"/>
      <c r="C112" s="74">
        <v>2679.6</v>
      </c>
      <c r="D112" s="75">
        <v>3073.1</v>
      </c>
      <c r="E112" s="73">
        <v>1860.3</v>
      </c>
      <c r="F112" s="73">
        <v>454</v>
      </c>
      <c r="G112" s="71">
        <f>E112/C112</f>
        <v>0.6942454097626511</v>
      </c>
      <c r="H112" s="5"/>
      <c r="I112" s="5"/>
      <c r="J112" s="72">
        <f>E112/C112</f>
        <v>0.6942454097626511</v>
      </c>
      <c r="K112" s="72">
        <f>E112/D112</f>
        <v>0.6053496469363184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</row>
    <row r="113" spans="1:249" ht="12.75">
      <c r="A113" s="68" t="s">
        <v>53</v>
      </c>
      <c r="B113" s="74"/>
      <c r="C113" s="74">
        <v>1153.6</v>
      </c>
      <c r="D113" s="75">
        <v>1180.6</v>
      </c>
      <c r="E113" s="73">
        <v>396.9</v>
      </c>
      <c r="F113" s="73"/>
      <c r="G113" s="71">
        <f>E113/C113</f>
        <v>0.3440533980582524</v>
      </c>
      <c r="H113" s="5"/>
      <c r="I113" s="5"/>
      <c r="J113" s="72">
        <f>E113/C113</f>
        <v>0.3440533980582524</v>
      </c>
      <c r="K113" s="72">
        <f>E113/D113</f>
        <v>0.33618499068270374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</row>
    <row r="114" spans="1:249" ht="12.75">
      <c r="A114" s="68" t="s">
        <v>54</v>
      </c>
      <c r="B114" s="74"/>
      <c r="C114" s="74">
        <v>2468.5</v>
      </c>
      <c r="D114" s="75">
        <v>4535.7</v>
      </c>
      <c r="E114" s="73">
        <v>2900.3</v>
      </c>
      <c r="F114" s="73">
        <v>365.6</v>
      </c>
      <c r="G114" s="71">
        <f>E114/C114</f>
        <v>1.1749240429410575</v>
      </c>
      <c r="H114" s="5"/>
      <c r="I114" s="5"/>
      <c r="J114" s="72">
        <f>E114/C114</f>
        <v>1.1749240429410575</v>
      </c>
      <c r="K114" s="72">
        <f>E114/D114</f>
        <v>0.6394382344511322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</row>
    <row r="115" spans="1:249" ht="12.75">
      <c r="A115" s="68" t="s">
        <v>55</v>
      </c>
      <c r="B115" s="74"/>
      <c r="C115" s="74"/>
      <c r="D115" s="75">
        <v>1255.7</v>
      </c>
      <c r="E115" s="73">
        <v>220.1</v>
      </c>
      <c r="F115" s="70"/>
      <c r="G115" s="71"/>
      <c r="H115" s="5"/>
      <c r="I115" s="5"/>
      <c r="J115" s="72"/>
      <c r="K115" s="72">
        <f>E115/D115</f>
        <v>0.17528071991717767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</row>
    <row r="116" spans="1:249" ht="15.75">
      <c r="A116" s="19" t="s">
        <v>118</v>
      </c>
      <c r="B116" s="88"/>
      <c r="C116" s="88">
        <f>C117</f>
        <v>-6.5</v>
      </c>
      <c r="D116" s="88">
        <f aca="true" t="shared" si="0" ref="D116:I116">D117</f>
        <v>-6.5</v>
      </c>
      <c r="E116" s="88">
        <f t="shared" si="0"/>
        <v>-6.5</v>
      </c>
      <c r="F116" s="88">
        <f t="shared" si="0"/>
        <v>0</v>
      </c>
      <c r="G116" s="88">
        <f t="shared" si="0"/>
        <v>0</v>
      </c>
      <c r="H116" s="88">
        <f t="shared" si="0"/>
        <v>0</v>
      </c>
      <c r="I116" s="88">
        <f t="shared" si="0"/>
        <v>0</v>
      </c>
      <c r="J116" s="15">
        <f>E116/C116</f>
        <v>1</v>
      </c>
      <c r="K116" s="15">
        <f>E116/D116</f>
        <v>1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</row>
    <row r="117" spans="1:249" ht="12.75">
      <c r="A117" s="68" t="s">
        <v>55</v>
      </c>
      <c r="B117" s="74"/>
      <c r="C117" s="74">
        <v>-6.5</v>
      </c>
      <c r="D117" s="75">
        <v>-6.5</v>
      </c>
      <c r="E117" s="73">
        <v>-6.5</v>
      </c>
      <c r="F117" s="70"/>
      <c r="G117" s="71"/>
      <c r="H117" s="5"/>
      <c r="I117" s="5"/>
      <c r="J117" s="72">
        <f>E117/C117</f>
        <v>1</v>
      </c>
      <c r="K117" s="72">
        <f>E117/D117</f>
        <v>1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</row>
    <row r="118" spans="1:249" ht="26.25">
      <c r="A118" s="19" t="s">
        <v>121</v>
      </c>
      <c r="B118" s="27" t="s">
        <v>122</v>
      </c>
      <c r="C118" s="88"/>
      <c r="D118" s="99">
        <f>D119+D120+D121+D122+D123+D124+D125+D126+D127</f>
        <v>866.7</v>
      </c>
      <c r="E118" s="99">
        <f>E119+E120+E121+E122+E123+E124+E125+E126+E127</f>
        <v>402.9</v>
      </c>
      <c r="F118" s="99">
        <f>F119+F120+F121+F122+F123+F124+F125+F126+F127</f>
        <v>0</v>
      </c>
      <c r="G118" s="99">
        <f>G119+G120+G121+G122+G123+G124+G125+G126+G127</f>
        <v>0</v>
      </c>
      <c r="H118" s="99">
        <f>H119+H120+H121+H122+H123+H124+H125+H126+H127</f>
        <v>0</v>
      </c>
      <c r="I118" s="99">
        <f>I119+I120+I121+I122+I123+I124+I125+I126+I127</f>
        <v>0</v>
      </c>
      <c r="J118" s="72"/>
      <c r="K118" s="15">
        <f>E118/D118</f>
        <v>0.46486673589477323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</row>
    <row r="119" spans="1:249" ht="12.75">
      <c r="A119" s="68" t="s">
        <v>47</v>
      </c>
      <c r="B119" s="74"/>
      <c r="C119" s="74"/>
      <c r="D119" s="75">
        <v>24</v>
      </c>
      <c r="E119" s="73">
        <v>24</v>
      </c>
      <c r="F119" s="70"/>
      <c r="G119" s="71"/>
      <c r="H119" s="5"/>
      <c r="I119" s="5"/>
      <c r="J119" s="72"/>
      <c r="K119" s="72">
        <f>E119/D119</f>
        <v>1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</row>
    <row r="120" spans="1:249" ht="12.75">
      <c r="A120" s="68" t="s">
        <v>48</v>
      </c>
      <c r="B120" s="74"/>
      <c r="C120" s="74"/>
      <c r="D120" s="75">
        <v>102</v>
      </c>
      <c r="E120" s="73"/>
      <c r="F120" s="70"/>
      <c r="G120" s="71"/>
      <c r="H120" s="5"/>
      <c r="I120" s="5"/>
      <c r="J120" s="72"/>
      <c r="K120" s="72">
        <f>E120/D120</f>
        <v>0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</row>
    <row r="121" spans="1:249" ht="12.75">
      <c r="A121" s="68" t="s">
        <v>49</v>
      </c>
      <c r="B121" s="74"/>
      <c r="C121" s="74"/>
      <c r="D121" s="75"/>
      <c r="E121" s="73"/>
      <c r="F121" s="70"/>
      <c r="G121" s="71"/>
      <c r="H121" s="5"/>
      <c r="I121" s="5"/>
      <c r="J121" s="72"/>
      <c r="K121" s="72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</row>
    <row r="122" spans="1:249" ht="12.75">
      <c r="A122" s="68" t="s">
        <v>50</v>
      </c>
      <c r="B122" s="74"/>
      <c r="C122" s="74"/>
      <c r="D122" s="75">
        <v>229.2</v>
      </c>
      <c r="E122" s="73">
        <v>150</v>
      </c>
      <c r="F122" s="70"/>
      <c r="G122" s="71"/>
      <c r="H122" s="5"/>
      <c r="I122" s="5"/>
      <c r="J122" s="72"/>
      <c r="K122" s="72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</row>
    <row r="123" spans="1:249" ht="12.75">
      <c r="A123" s="68" t="s">
        <v>51</v>
      </c>
      <c r="B123" s="74"/>
      <c r="C123" s="74"/>
      <c r="D123" s="75">
        <v>110</v>
      </c>
      <c r="E123" s="73"/>
      <c r="F123" s="70"/>
      <c r="G123" s="71"/>
      <c r="H123" s="5"/>
      <c r="I123" s="5"/>
      <c r="J123" s="72"/>
      <c r="K123" s="72">
        <f>E123/D123</f>
        <v>0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</row>
    <row r="124" spans="1:249" ht="12.75">
      <c r="A124" s="68" t="s">
        <v>52</v>
      </c>
      <c r="B124" s="74"/>
      <c r="C124" s="74"/>
      <c r="D124" s="75">
        <v>142.9</v>
      </c>
      <c r="E124" s="73">
        <v>142.9</v>
      </c>
      <c r="F124" s="70"/>
      <c r="G124" s="71"/>
      <c r="H124" s="5"/>
      <c r="I124" s="5"/>
      <c r="J124" s="72"/>
      <c r="K124" s="72">
        <f>E124/D124</f>
        <v>1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</row>
    <row r="125" spans="1:249" ht="12.75">
      <c r="A125" s="68" t="s">
        <v>53</v>
      </c>
      <c r="B125" s="74"/>
      <c r="C125" s="74"/>
      <c r="D125" s="75"/>
      <c r="E125" s="73"/>
      <c r="F125" s="70"/>
      <c r="G125" s="71"/>
      <c r="H125" s="5"/>
      <c r="I125" s="5"/>
      <c r="J125" s="72"/>
      <c r="K125" s="72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</row>
    <row r="126" spans="1:249" ht="12.75">
      <c r="A126" s="68" t="s">
        <v>54</v>
      </c>
      <c r="B126" s="74"/>
      <c r="C126" s="74"/>
      <c r="D126" s="75">
        <v>86</v>
      </c>
      <c r="E126" s="73">
        <v>86</v>
      </c>
      <c r="F126" s="70"/>
      <c r="G126" s="71"/>
      <c r="H126" s="5"/>
      <c r="I126" s="5"/>
      <c r="J126" s="72"/>
      <c r="K126" s="72">
        <f>E126/D126</f>
        <v>1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</row>
    <row r="127" spans="1:249" ht="12.75">
      <c r="A127" s="68" t="s">
        <v>55</v>
      </c>
      <c r="B127" s="74"/>
      <c r="C127" s="74"/>
      <c r="D127" s="75">
        <v>172.6</v>
      </c>
      <c r="E127" s="73"/>
      <c r="F127" s="70"/>
      <c r="G127" s="71"/>
      <c r="H127" s="5"/>
      <c r="I127" s="5"/>
      <c r="J127" s="72"/>
      <c r="K127" s="72">
        <f>E127/D127</f>
        <v>0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</row>
    <row r="128" spans="1:249" ht="26.25">
      <c r="A128" s="19" t="s">
        <v>123</v>
      </c>
      <c r="B128" s="27" t="s">
        <v>124</v>
      </c>
      <c r="C128" s="88"/>
      <c r="D128" s="99">
        <f>D129+D130+D131+D132+D133+D134+D135+D136+D137</f>
        <v>1381.5</v>
      </c>
      <c r="E128" s="99">
        <f>E129+E130+E131+E132+E133+E134+E135+E136+E137</f>
        <v>677</v>
      </c>
      <c r="F128" s="99">
        <f>F129+F130+F131+F132+F133+F134+F135+F136+F137</f>
        <v>0</v>
      </c>
      <c r="G128" s="99">
        <f>G129+G130+G131+G132+G133+G134+G135+G136+G137</f>
        <v>0</v>
      </c>
      <c r="H128" s="99">
        <f>H129+H130+H131+H132+H133+H134+H135+H136+H137</f>
        <v>0</v>
      </c>
      <c r="I128" s="99">
        <f>I129+I130+I131+I132+I133+I134+I135+I136+I137</f>
        <v>0</v>
      </c>
      <c r="J128" s="72"/>
      <c r="K128" s="15">
        <f>E128/D128</f>
        <v>0.4900470503076366</v>
      </c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</row>
    <row r="129" spans="1:249" ht="12.75">
      <c r="A129" s="68" t="s">
        <v>47</v>
      </c>
      <c r="B129" s="74"/>
      <c r="C129" s="74"/>
      <c r="D129" s="75">
        <v>41</v>
      </c>
      <c r="E129" s="73">
        <v>41</v>
      </c>
      <c r="F129" s="70"/>
      <c r="G129" s="71"/>
      <c r="H129" s="5"/>
      <c r="I129" s="5"/>
      <c r="J129" s="72"/>
      <c r="K129" s="72">
        <f>E129/D129</f>
        <v>1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</row>
    <row r="130" spans="1:249" ht="12.75">
      <c r="A130" s="68" t="s">
        <v>48</v>
      </c>
      <c r="B130" s="74"/>
      <c r="C130" s="74"/>
      <c r="D130" s="75">
        <v>174.8</v>
      </c>
      <c r="E130" s="73">
        <v>91</v>
      </c>
      <c r="F130" s="70"/>
      <c r="G130" s="71"/>
      <c r="H130" s="5"/>
      <c r="I130" s="5"/>
      <c r="J130" s="72"/>
      <c r="K130" s="72">
        <f>E130/D130</f>
        <v>0.5205949656750571</v>
      </c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</row>
    <row r="131" spans="1:249" ht="12.75">
      <c r="A131" s="68" t="s">
        <v>49</v>
      </c>
      <c r="B131" s="74"/>
      <c r="C131" s="74"/>
      <c r="D131" s="75"/>
      <c r="E131" s="73"/>
      <c r="F131" s="70"/>
      <c r="G131" s="71"/>
      <c r="H131" s="5"/>
      <c r="I131" s="5"/>
      <c r="J131" s="72"/>
      <c r="K131" s="72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</row>
    <row r="132" spans="1:249" ht="12.75">
      <c r="A132" s="68" t="s">
        <v>50</v>
      </c>
      <c r="B132" s="74"/>
      <c r="C132" s="74"/>
      <c r="D132" s="75">
        <v>393</v>
      </c>
      <c r="E132" s="73">
        <v>250</v>
      </c>
      <c r="F132" s="70"/>
      <c r="G132" s="71"/>
      <c r="H132" s="5"/>
      <c r="I132" s="5"/>
      <c r="J132" s="72"/>
      <c r="K132" s="72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</row>
    <row r="133" spans="1:249" ht="12.75">
      <c r="A133" s="68" t="s">
        <v>51</v>
      </c>
      <c r="B133" s="74"/>
      <c r="C133" s="74"/>
      <c r="D133" s="75">
        <v>199.3</v>
      </c>
      <c r="E133" s="73"/>
      <c r="F133" s="70"/>
      <c r="G133" s="71"/>
      <c r="H133" s="5"/>
      <c r="I133" s="5"/>
      <c r="J133" s="72"/>
      <c r="K133" s="72">
        <f>E133/D133</f>
        <v>0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</row>
    <row r="134" spans="1:249" ht="12.75">
      <c r="A134" s="68" t="s">
        <v>52</v>
      </c>
      <c r="B134" s="74"/>
      <c r="C134" s="74"/>
      <c r="D134" s="75">
        <v>142.9</v>
      </c>
      <c r="E134" s="73">
        <v>142.9</v>
      </c>
      <c r="F134" s="70"/>
      <c r="G134" s="71"/>
      <c r="H134" s="5"/>
      <c r="I134" s="5"/>
      <c r="J134" s="72"/>
      <c r="K134" s="72">
        <f>E134/D134</f>
        <v>1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</row>
    <row r="135" spans="1:249" ht="12.75">
      <c r="A135" s="68" t="s">
        <v>53</v>
      </c>
      <c r="B135" s="74"/>
      <c r="C135" s="74"/>
      <c r="D135" s="75"/>
      <c r="E135" s="73"/>
      <c r="F135" s="70"/>
      <c r="G135" s="71"/>
      <c r="H135" s="5"/>
      <c r="I135" s="5"/>
      <c r="J135" s="72"/>
      <c r="K135" s="72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</row>
    <row r="136" spans="1:249" ht="12.75">
      <c r="A136" s="68" t="s">
        <v>54</v>
      </c>
      <c r="B136" s="74"/>
      <c r="C136" s="74"/>
      <c r="D136" s="75">
        <v>150</v>
      </c>
      <c r="E136" s="73">
        <v>79</v>
      </c>
      <c r="F136" s="70"/>
      <c r="G136" s="71"/>
      <c r="H136" s="5"/>
      <c r="I136" s="5"/>
      <c r="J136" s="72"/>
      <c r="K136" s="72">
        <f>E136/D136</f>
        <v>0.5266666666666666</v>
      </c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</row>
    <row r="137" spans="1:249" ht="12.75">
      <c r="A137" s="68" t="s">
        <v>55</v>
      </c>
      <c r="B137" s="74"/>
      <c r="C137" s="74"/>
      <c r="D137" s="75">
        <v>280.5</v>
      </c>
      <c r="E137" s="73">
        <v>73.1</v>
      </c>
      <c r="F137" s="70"/>
      <c r="G137" s="71"/>
      <c r="H137" s="5"/>
      <c r="I137" s="5"/>
      <c r="J137" s="72"/>
      <c r="K137" s="72">
        <f>E137/D137</f>
        <v>0.26060606060606056</v>
      </c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</row>
    <row r="138" spans="1:249" ht="12.75">
      <c r="A138" s="114" t="s">
        <v>62</v>
      </c>
      <c r="B138" s="115"/>
      <c r="C138" s="12">
        <f>C139+C140+C141+C142+C143+C144+C145+C146+C147</f>
        <v>24202.399999999994</v>
      </c>
      <c r="D138" s="12">
        <f>D139+D140+D141+D142+D143+D144+D145+D146+D147</f>
        <v>33937.4</v>
      </c>
      <c r="E138" s="12">
        <f>E139+E140+E141+E142+E143+E144+E145+E146+E147</f>
        <v>18043.4</v>
      </c>
      <c r="F138" s="12">
        <f>F139+F140+F141+F142+F143+F144+F145+F146+F147</f>
        <v>2395.7999999999997</v>
      </c>
      <c r="G138" s="30">
        <f>E138/C138</f>
        <v>0.7455211053449247</v>
      </c>
      <c r="H138" s="5" t="e">
        <f>E138/#REF!</f>
        <v>#REF!</v>
      </c>
      <c r="I138" s="5" t="e">
        <f>E138/#REF!</f>
        <v>#REF!</v>
      </c>
      <c r="J138" s="15">
        <f>E138/C138</f>
        <v>0.7455211053449247</v>
      </c>
      <c r="K138" s="16">
        <f>E138/D138</f>
        <v>0.5316671283009305</v>
      </c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</row>
    <row r="139" spans="1:249" ht="12.75">
      <c r="A139" s="20" t="s">
        <v>47</v>
      </c>
      <c r="B139" s="21"/>
      <c r="C139" s="4">
        <f>C97+C87+C107+C119+C129</f>
        <v>3050.3</v>
      </c>
      <c r="D139" s="4">
        <f>D97+D87+D107+D119+D129</f>
        <v>3415.5</v>
      </c>
      <c r="E139" s="4">
        <f>E97+E87+E107+E119+E129</f>
        <v>2223.6</v>
      </c>
      <c r="F139" s="4">
        <f>F97+F87+F107+F119+F129</f>
        <v>221.79999999999998</v>
      </c>
      <c r="G139" s="4">
        <f>G97+G87+G107+G119+G129</f>
        <v>2.618283686562557</v>
      </c>
      <c r="H139" s="4" t="e">
        <f>H97+H87+H107+H119+H129</f>
        <v>#REF!</v>
      </c>
      <c r="I139" s="4" t="e">
        <f>I97+I87+I107+I119+I129</f>
        <v>#REF!</v>
      </c>
      <c r="J139" s="15">
        <f>E139/C139</f>
        <v>0.7289774776251515</v>
      </c>
      <c r="K139" s="16">
        <f>E139/D139</f>
        <v>0.6510320597277118</v>
      </c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</row>
    <row r="140" spans="1:249" ht="12.75">
      <c r="A140" s="20" t="s">
        <v>48</v>
      </c>
      <c r="B140" s="11"/>
      <c r="C140" s="4">
        <f>C98+C88+C108+C120+C130</f>
        <v>2621</v>
      </c>
      <c r="D140" s="4">
        <f>D98+D88+D108+D120+D130</f>
        <v>3674.2</v>
      </c>
      <c r="E140" s="4">
        <f>E98+E88+E108+E120+E130</f>
        <v>1678</v>
      </c>
      <c r="F140" s="4">
        <f>F98+F88+F108+F120+F130</f>
        <v>204</v>
      </c>
      <c r="G140" s="4">
        <f>G98+G88+G108+G120+G130</f>
        <v>2.188042734642681</v>
      </c>
      <c r="H140" s="4" t="e">
        <f>H98+H88+H108+H120+H130</f>
        <v>#REF!</v>
      </c>
      <c r="I140" s="4" t="e">
        <f>I98+I88+I108+I120+I130</f>
        <v>#REF!</v>
      </c>
      <c r="J140" s="15">
        <f>E140/C140</f>
        <v>0.6402136589088134</v>
      </c>
      <c r="K140" s="16">
        <f>E140/D140</f>
        <v>0.4566980567198302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</row>
    <row r="141" spans="1:249" ht="12.75">
      <c r="A141" s="20" t="s">
        <v>49</v>
      </c>
      <c r="B141" s="11"/>
      <c r="C141" s="4">
        <f>C99+C89+C109+C121+C131</f>
        <v>2888</v>
      </c>
      <c r="D141" s="4">
        <f>D99+D89+D109+D121+D131</f>
        <v>3071.5</v>
      </c>
      <c r="E141" s="4">
        <f>E99+E89+E109+E121+E131</f>
        <v>1965.1</v>
      </c>
      <c r="F141" s="4">
        <f>F99+F89+F109+F121+F131</f>
        <v>199</v>
      </c>
      <c r="G141" s="4">
        <f>G99+G89+G109+G121+G131</f>
        <v>2.3739733047467846</v>
      </c>
      <c r="H141" s="4" t="e">
        <f>H99+H89+H109+H121+H131</f>
        <v>#REF!</v>
      </c>
      <c r="I141" s="4" t="e">
        <f>I99+I89+I109+I121+I131</f>
        <v>#REF!</v>
      </c>
      <c r="J141" s="15">
        <f>E141/C141</f>
        <v>0.6804362880886426</v>
      </c>
      <c r="K141" s="16">
        <f>E141/D141</f>
        <v>0.6397851212762493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</row>
    <row r="142" spans="1:249" ht="12.75">
      <c r="A142" s="20" t="s">
        <v>50</v>
      </c>
      <c r="B142" s="21"/>
      <c r="C142" s="4">
        <f>C100+C90+C110+C122+C132</f>
        <v>1623.8000000000002</v>
      </c>
      <c r="D142" s="4">
        <f>D100+D90+D110+D122+D132</f>
        <v>3934</v>
      </c>
      <c r="E142" s="4">
        <f>E100+E90+E110+E122+E132</f>
        <v>1483.5</v>
      </c>
      <c r="F142" s="4">
        <f>F100+F90+F110+F122+F132</f>
        <v>78.2</v>
      </c>
      <c r="G142" s="4">
        <f>G100+G90+G110+G122+G132</f>
        <v>3.2234653587654245</v>
      </c>
      <c r="H142" s="4" t="e">
        <f>H100+H90+H110+H122+H132</f>
        <v>#REF!</v>
      </c>
      <c r="I142" s="4" t="e">
        <f>I100+I90+I110+I122+I132</f>
        <v>#REF!</v>
      </c>
      <c r="J142" s="15">
        <f>E142/C142</f>
        <v>0.913597733711048</v>
      </c>
      <c r="K142" s="16">
        <f>E142/D142</f>
        <v>0.3770971021860702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</row>
    <row r="143" spans="1:249" ht="12.75">
      <c r="A143" s="20" t="s">
        <v>51</v>
      </c>
      <c r="B143" s="11"/>
      <c r="C143" s="4">
        <f>C101+C91+C111+C123+C133</f>
        <v>2841.6000000000004</v>
      </c>
      <c r="D143" s="4">
        <f>D101+D91+D111+D123+D133</f>
        <v>3946.2000000000003</v>
      </c>
      <c r="E143" s="4">
        <f>E101+E91+E111+E123+E133</f>
        <v>1664.7000000000003</v>
      </c>
      <c r="F143" s="4">
        <f>F101+F91+F111+F123+F133</f>
        <v>191.3</v>
      </c>
      <c r="G143" s="4">
        <f>G101+G91+G111+G123+G133</f>
        <v>2.1283061558225636</v>
      </c>
      <c r="H143" s="4" t="e">
        <f>H101+H91+H111+H123+H133</f>
        <v>#REF!</v>
      </c>
      <c r="I143" s="4" t="e">
        <f>I101+I91+I111+I123+I133</f>
        <v>#REF!</v>
      </c>
      <c r="J143" s="15">
        <f>E143/C143</f>
        <v>0.5858319256756757</v>
      </c>
      <c r="K143" s="16">
        <f>E143/D143</f>
        <v>0.4218488672647104</v>
      </c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</row>
    <row r="144" spans="1:249" ht="12.75">
      <c r="A144" s="20" t="s">
        <v>52</v>
      </c>
      <c r="B144" s="11"/>
      <c r="C144" s="4">
        <f>C102+C92+C112+C124+C134</f>
        <v>3998</v>
      </c>
      <c r="D144" s="4">
        <f>D102+D92+D112+D124+D134</f>
        <v>4677.299999999999</v>
      </c>
      <c r="E144" s="4">
        <f>E102+E92+E112+E124+E134</f>
        <v>2975.7000000000003</v>
      </c>
      <c r="F144" s="4">
        <f>F102+F92+F112+F124+F134</f>
        <v>548.4</v>
      </c>
      <c r="G144" s="4">
        <f>G102+G92+G112+G124+G134</f>
        <v>2.3003695032356566</v>
      </c>
      <c r="H144" s="4" t="e">
        <f>H102+H92+H112+H124+H134</f>
        <v>#REF!</v>
      </c>
      <c r="I144" s="4" t="e">
        <f>I102+I92+I112+I124+I134</f>
        <v>#REF!</v>
      </c>
      <c r="J144" s="15">
        <f>E144/C144</f>
        <v>0.7442971485742872</v>
      </c>
      <c r="K144" s="16">
        <f>E144/D144</f>
        <v>0.6362003720094929</v>
      </c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</row>
    <row r="145" spans="1:249" ht="12.75">
      <c r="A145" s="20" t="s">
        <v>53</v>
      </c>
      <c r="B145" s="11"/>
      <c r="C145" s="4">
        <f>C103+C93+C113+C125+C135</f>
        <v>3061.1</v>
      </c>
      <c r="D145" s="4">
        <f>D103+D93+D113+D125+D135</f>
        <v>3088.1</v>
      </c>
      <c r="E145" s="4">
        <f>E103+E93+E113+E125+E135</f>
        <v>1514.9</v>
      </c>
      <c r="F145" s="4">
        <f>F103+F93+F113+F125+F135</f>
        <v>95.1</v>
      </c>
      <c r="G145" s="4">
        <f>G103+G93+G113+G125+G135</f>
        <v>1.9126562066479469</v>
      </c>
      <c r="H145" s="4" t="e">
        <f>H103+H93+H113+H125+H135</f>
        <v>#REF!</v>
      </c>
      <c r="I145" s="4" t="e">
        <f>I103+I93+I113+I125+I135</f>
        <v>#REF!</v>
      </c>
      <c r="J145" s="15">
        <f>E145/C145</f>
        <v>0.49488745875665613</v>
      </c>
      <c r="K145" s="16">
        <f>E145/D145</f>
        <v>0.4905605388426541</v>
      </c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</row>
    <row r="146" spans="1:11" ht="12.75">
      <c r="A146" s="20" t="s">
        <v>54</v>
      </c>
      <c r="B146" s="11"/>
      <c r="C146" s="4">
        <f>C104+C94+C114+C126+C136</f>
        <v>3722.1000000000004</v>
      </c>
      <c r="D146" s="4">
        <f>D104+D94+D114+D126+D136</f>
        <v>6025.3</v>
      </c>
      <c r="E146" s="4">
        <f>E104+E94+E114+E126+E136</f>
        <v>3848.2000000000003</v>
      </c>
      <c r="F146" s="4">
        <f>F104+F94+F114+F126+F136</f>
        <v>515.5</v>
      </c>
      <c r="G146" s="4">
        <f>G104+G94+G114+G126+G136</f>
        <v>2.7747369999211626</v>
      </c>
      <c r="H146" s="4" t="e">
        <f>H104+H94+H114+H126+H136</f>
        <v>#REF!</v>
      </c>
      <c r="I146" s="4" t="e">
        <f>I104+I94+I114+I126+I136</f>
        <v>#REF!</v>
      </c>
      <c r="J146" s="15">
        <f>E146/C146</f>
        <v>1.0338787243760243</v>
      </c>
      <c r="K146" s="16">
        <f>E146/D146</f>
        <v>0.6386735930161154</v>
      </c>
    </row>
    <row r="147" spans="1:11" ht="12.75">
      <c r="A147" s="20" t="s">
        <v>55</v>
      </c>
      <c r="B147" s="11"/>
      <c r="C147" s="4">
        <f>C105+C95+C115+C117+C127+C137</f>
        <v>396.5</v>
      </c>
      <c r="D147" s="4">
        <f>D105+D95+D115+D117+D127+D137</f>
        <v>2105.3</v>
      </c>
      <c r="E147" s="4">
        <f>E105+E95+E115+E117+E127+E137</f>
        <v>689.7</v>
      </c>
      <c r="F147" s="4">
        <f>F105+F95+F115+F117+F127+F137</f>
        <v>342.5</v>
      </c>
      <c r="G147" s="4">
        <f>G105+G95+G115+G117+G127+G137</f>
        <v>342.5</v>
      </c>
      <c r="H147" s="4">
        <f>H105+H95+H115+H117+H127+H137</f>
        <v>342.5</v>
      </c>
      <c r="I147" s="4">
        <f>I105+I95+I115+I117+I127+I137</f>
        <v>342.5</v>
      </c>
      <c r="J147" s="15">
        <f>E147/C147</f>
        <v>1.739470365699874</v>
      </c>
      <c r="K147" s="16">
        <f>E147/D147</f>
        <v>0.32760176696907806</v>
      </c>
    </row>
    <row r="148" spans="1:11" ht="16.5">
      <c r="A148" s="116" t="s">
        <v>40</v>
      </c>
      <c r="B148" s="117"/>
      <c r="C148" s="17">
        <f>C138+C76</f>
        <v>58186</v>
      </c>
      <c r="D148" s="17">
        <f>D138+D76</f>
        <v>68015</v>
      </c>
      <c r="E148" s="17">
        <f>E138+E76</f>
        <v>38862.8</v>
      </c>
      <c r="F148" s="85">
        <f>F138+F76</f>
        <v>4175.099999999999</v>
      </c>
      <c r="G148" s="18">
        <f>E148/C148</f>
        <v>0.6679063692297117</v>
      </c>
      <c r="H148" s="18" t="e">
        <f>E148/#REF!</f>
        <v>#REF!</v>
      </c>
      <c r="I148" s="18" t="e">
        <f>E148/#REF!</f>
        <v>#REF!</v>
      </c>
      <c r="J148" s="87">
        <f>E148/C148</f>
        <v>0.6679063692297117</v>
      </c>
      <c r="K148" s="53">
        <f>E148/D148</f>
        <v>0.5713857237374109</v>
      </c>
    </row>
    <row r="149" spans="1:11" ht="15">
      <c r="A149" s="22" t="s">
        <v>47</v>
      </c>
      <c r="B149" s="23"/>
      <c r="C149" s="24">
        <f>C77+C139</f>
        <v>5541.5</v>
      </c>
      <c r="D149" s="24">
        <f>D77+D139</f>
        <v>5906.7</v>
      </c>
      <c r="E149" s="24">
        <f>E77+E139</f>
        <v>3477</v>
      </c>
      <c r="F149" s="86">
        <f>F77+F139</f>
        <v>357.4</v>
      </c>
      <c r="G149" s="52">
        <f>E149/C149</f>
        <v>0.6274474420283317</v>
      </c>
      <c r="H149" s="52" t="e">
        <f>E149/#REF!</f>
        <v>#REF!</v>
      </c>
      <c r="I149" s="52" t="e">
        <f>E149/#REF!</f>
        <v>#REF!</v>
      </c>
      <c r="J149" s="97">
        <f>E149/C149</f>
        <v>0.6274474420283317</v>
      </c>
      <c r="K149" s="98">
        <f>E149/D149</f>
        <v>0.5886535629031439</v>
      </c>
    </row>
    <row r="150" spans="1:11" ht="15">
      <c r="A150" s="22" t="s">
        <v>48</v>
      </c>
      <c r="B150" s="23"/>
      <c r="C150" s="24">
        <f>C78+C140</f>
        <v>3829.8</v>
      </c>
      <c r="D150" s="24">
        <f>D78+D140</f>
        <v>4883</v>
      </c>
      <c r="E150" s="24">
        <f>E78+E140</f>
        <v>2501.2</v>
      </c>
      <c r="F150" s="86">
        <f>F78+F140</f>
        <v>262.5</v>
      </c>
      <c r="G150" s="52">
        <f>E150/C150</f>
        <v>0.6530889341479972</v>
      </c>
      <c r="H150" s="52" t="e">
        <f>E150/#REF!</f>
        <v>#REF!</v>
      </c>
      <c r="I150" s="52" t="e">
        <f>E150/#REF!</f>
        <v>#REF!</v>
      </c>
      <c r="J150" s="97">
        <f>E150/C150</f>
        <v>0.6530889341479972</v>
      </c>
      <c r="K150" s="98">
        <f>E150/D150</f>
        <v>0.5122260905181241</v>
      </c>
    </row>
    <row r="151" spans="1:11" ht="15">
      <c r="A151" s="22" t="s">
        <v>49</v>
      </c>
      <c r="B151" s="23"/>
      <c r="C151" s="24">
        <f>C79+C141</f>
        <v>4928.8</v>
      </c>
      <c r="D151" s="24">
        <f>D79+D141</f>
        <v>5112.3</v>
      </c>
      <c r="E151" s="24">
        <f>E79+E141</f>
        <v>3121.2</v>
      </c>
      <c r="F151" s="86">
        <f>F79+F141</f>
        <v>299.7</v>
      </c>
      <c r="G151" s="52">
        <f>E151/C151</f>
        <v>0.6332575880538873</v>
      </c>
      <c r="H151" s="52" t="e">
        <f>E151/#REF!</f>
        <v>#REF!</v>
      </c>
      <c r="I151" s="52" t="e">
        <f>E151/#REF!</f>
        <v>#REF!</v>
      </c>
      <c r="J151" s="97">
        <f>E151/C151</f>
        <v>0.6332575880538873</v>
      </c>
      <c r="K151" s="98">
        <f>E151/D151</f>
        <v>0.6105275512000469</v>
      </c>
    </row>
    <row r="152" spans="1:11" ht="15">
      <c r="A152" s="22" t="s">
        <v>50</v>
      </c>
      <c r="B152" s="23"/>
      <c r="C152" s="24">
        <f>C80+C142</f>
        <v>4311</v>
      </c>
      <c r="D152" s="24">
        <f>D80+D142</f>
        <v>6715.2</v>
      </c>
      <c r="E152" s="24">
        <f>E80+E142</f>
        <v>3021.8</v>
      </c>
      <c r="F152" s="86">
        <f>F80+F142</f>
        <v>219.3</v>
      </c>
      <c r="G152" s="52">
        <f>E152/C152</f>
        <v>0.7009510554395733</v>
      </c>
      <c r="H152" s="52" t="e">
        <f>E152/#REF!</f>
        <v>#REF!</v>
      </c>
      <c r="I152" s="52" t="e">
        <f>E152/#REF!</f>
        <v>#REF!</v>
      </c>
      <c r="J152" s="97">
        <f>E152/C152</f>
        <v>0.7009510554395733</v>
      </c>
      <c r="K152" s="98">
        <f>E152/D152</f>
        <v>0.44999404336430787</v>
      </c>
    </row>
    <row r="153" spans="1:11" ht="15">
      <c r="A153" s="22" t="s">
        <v>51</v>
      </c>
      <c r="B153" s="23"/>
      <c r="C153" s="24">
        <f>C81+C143</f>
        <v>4133.8</v>
      </c>
      <c r="D153" s="24">
        <f>D81+D143</f>
        <v>5238.400000000001</v>
      </c>
      <c r="E153" s="24">
        <f>E81+E143</f>
        <v>2510.9000000000005</v>
      </c>
      <c r="F153" s="86">
        <f>F81+F143</f>
        <v>267</v>
      </c>
      <c r="G153" s="52">
        <f>E153/C153</f>
        <v>0.6074072282161692</v>
      </c>
      <c r="H153" s="52" t="e">
        <f>E153/#REF!</f>
        <v>#REF!</v>
      </c>
      <c r="I153" s="52" t="e">
        <f>E153/#REF!</f>
        <v>#REF!</v>
      </c>
      <c r="J153" s="97">
        <f>E153/C153</f>
        <v>0.6074072282161692</v>
      </c>
      <c r="K153" s="98">
        <f>E153/D153</f>
        <v>0.4793257483200978</v>
      </c>
    </row>
    <row r="154" spans="1:11" ht="15">
      <c r="A154" s="22" t="s">
        <v>52</v>
      </c>
      <c r="B154" s="23"/>
      <c r="C154" s="24">
        <f>C82+C144</f>
        <v>6807.7</v>
      </c>
      <c r="D154" s="24">
        <f>D82+D144</f>
        <v>7486.999999999999</v>
      </c>
      <c r="E154" s="24">
        <f>E82+E144</f>
        <v>4812.1</v>
      </c>
      <c r="F154" s="86">
        <f>F82+F144</f>
        <v>706.5</v>
      </c>
      <c r="G154" s="52">
        <f>E154/C154</f>
        <v>0.7068613481792677</v>
      </c>
      <c r="H154" s="52" t="e">
        <f>E154/#REF!</f>
        <v>#REF!</v>
      </c>
      <c r="I154" s="52" t="e">
        <f>E154/#REF!</f>
        <v>#REF!</v>
      </c>
      <c r="J154" s="97">
        <f>E154/C154</f>
        <v>0.7068613481792677</v>
      </c>
      <c r="K154" s="98">
        <f>E154/D154</f>
        <v>0.6427273941498599</v>
      </c>
    </row>
    <row r="155" spans="1:11" ht="15">
      <c r="A155" s="22" t="s">
        <v>53</v>
      </c>
      <c r="B155" s="23"/>
      <c r="C155" s="24">
        <f>C83+C145</f>
        <v>4531.6</v>
      </c>
      <c r="D155" s="24">
        <f>D83+D145</f>
        <v>4558.6</v>
      </c>
      <c r="E155" s="24">
        <f>E83+E145</f>
        <v>2531.3</v>
      </c>
      <c r="F155" s="86">
        <f>F83+F145</f>
        <v>192.9</v>
      </c>
      <c r="G155" s="52">
        <f>E155/C155</f>
        <v>0.5585885779857004</v>
      </c>
      <c r="H155" s="52" t="e">
        <f>E155/#REF!</f>
        <v>#REF!</v>
      </c>
      <c r="I155" s="52" t="e">
        <f>E155/#REF!</f>
        <v>#REF!</v>
      </c>
      <c r="J155" s="97">
        <f>E155/C155</f>
        <v>0.5585885779857004</v>
      </c>
      <c r="K155" s="98">
        <f>E155/D155</f>
        <v>0.5552801298644321</v>
      </c>
    </row>
    <row r="156" spans="1:11" ht="15">
      <c r="A156" s="22" t="s">
        <v>54</v>
      </c>
      <c r="B156" s="23"/>
      <c r="C156" s="24">
        <f>C84+C146</f>
        <v>5785.1</v>
      </c>
      <c r="D156" s="24">
        <f>D84+D146</f>
        <v>8088.3</v>
      </c>
      <c r="E156" s="24">
        <f>E84+E146</f>
        <v>5019.400000000001</v>
      </c>
      <c r="F156" s="86">
        <f>F84+F146</f>
        <v>614.6</v>
      </c>
      <c r="G156" s="52">
        <f>E156/C156</f>
        <v>0.8676427373770549</v>
      </c>
      <c r="H156" s="52" t="e">
        <f>E156/#REF!</f>
        <v>#REF!</v>
      </c>
      <c r="I156" s="52" t="e">
        <f>E156/#REF!</f>
        <v>#REF!</v>
      </c>
      <c r="J156" s="97">
        <f>E156/C156</f>
        <v>0.8676427373770549</v>
      </c>
      <c r="K156" s="98">
        <f>E156/D156</f>
        <v>0.6205753990331714</v>
      </c>
    </row>
    <row r="157" spans="1:11" ht="15">
      <c r="A157" s="25" t="s">
        <v>55</v>
      </c>
      <c r="B157" s="23"/>
      <c r="C157" s="24">
        <f>C85+C147</f>
        <v>18316.700000000004</v>
      </c>
      <c r="D157" s="24">
        <f>D85+D147</f>
        <v>20025.500000000004</v>
      </c>
      <c r="E157" s="24">
        <f>E85+E147</f>
        <v>11867.9</v>
      </c>
      <c r="F157" s="24">
        <f>F85+F147</f>
        <v>1255.1999999999998</v>
      </c>
      <c r="G157" s="52">
        <f>E157/C157</f>
        <v>0.6479278472650639</v>
      </c>
      <c r="H157" s="52" t="e">
        <f>E157/#REF!</f>
        <v>#REF!</v>
      </c>
      <c r="I157" s="52" t="e">
        <f>E157/#REF!</f>
        <v>#REF!</v>
      </c>
      <c r="J157" s="97">
        <f>E157/C157</f>
        <v>0.6479278472650639</v>
      </c>
      <c r="K157" s="98">
        <f>E157/D157</f>
        <v>0.5926393847843998</v>
      </c>
    </row>
    <row r="158" spans="8:11" ht="12.75">
      <c r="H158" s="76"/>
      <c r="I158" s="76"/>
      <c r="J158" s="76"/>
      <c r="K158" s="76"/>
    </row>
    <row r="159" spans="8:11" ht="12.75">
      <c r="H159" s="76"/>
      <c r="I159" s="76"/>
      <c r="J159" s="76"/>
      <c r="K159" s="76"/>
    </row>
    <row r="160" spans="8:11" ht="12.75">
      <c r="H160" s="76"/>
      <c r="I160" s="76"/>
      <c r="J160" s="76"/>
      <c r="K160" s="76"/>
    </row>
    <row r="161" spans="8:11" ht="12.75">
      <c r="H161" s="76"/>
      <c r="I161" s="76"/>
      <c r="J161" s="76"/>
      <c r="K161" s="76"/>
    </row>
    <row r="162" spans="8:11" ht="12.75">
      <c r="H162" s="76"/>
      <c r="I162" s="76"/>
      <c r="J162" s="76"/>
      <c r="K162" s="76"/>
    </row>
    <row r="163" spans="8:11" ht="12.75">
      <c r="H163" s="76"/>
      <c r="I163" s="76"/>
      <c r="J163" s="76"/>
      <c r="K163" s="76"/>
    </row>
    <row r="164" spans="8:11" ht="12.75">
      <c r="H164" s="76"/>
      <c r="I164" s="76"/>
      <c r="J164" s="76"/>
      <c r="K164" s="76"/>
    </row>
    <row r="165" spans="8:11" ht="12.75">
      <c r="H165" s="76"/>
      <c r="I165" s="76"/>
      <c r="J165" s="76"/>
      <c r="K165" s="76"/>
    </row>
    <row r="166" spans="8:11" ht="12.75">
      <c r="H166" s="76"/>
      <c r="I166" s="76"/>
      <c r="J166" s="76"/>
      <c r="K166" s="76"/>
    </row>
    <row r="167" spans="8:11" ht="12.75">
      <c r="H167" s="76"/>
      <c r="I167" s="76"/>
      <c r="J167" s="76"/>
      <c r="K167" s="76"/>
    </row>
    <row r="168" spans="8:11" ht="12.75">
      <c r="H168" s="76"/>
      <c r="I168" s="76"/>
      <c r="J168" s="76"/>
      <c r="K168" s="76"/>
    </row>
    <row r="169" spans="8:11" ht="12.75">
      <c r="H169" s="76"/>
      <c r="I169" s="76"/>
      <c r="J169" s="76"/>
      <c r="K169" s="76"/>
    </row>
    <row r="170" spans="8:11" ht="12.75">
      <c r="H170" s="76"/>
      <c r="I170" s="76"/>
      <c r="J170" s="76"/>
      <c r="K170" s="76"/>
    </row>
    <row r="171" spans="8:11" ht="12.75">
      <c r="H171" s="76"/>
      <c r="I171" s="76"/>
      <c r="J171" s="76"/>
      <c r="K171" s="76"/>
    </row>
    <row r="172" spans="8:11" ht="12.75">
      <c r="H172" s="76"/>
      <c r="I172" s="76"/>
      <c r="J172" s="76"/>
      <c r="K172" s="76"/>
    </row>
    <row r="173" spans="8:11" ht="12.75">
      <c r="H173" s="76"/>
      <c r="I173" s="76"/>
      <c r="J173" s="76"/>
      <c r="K173" s="76"/>
    </row>
    <row r="174" spans="8:11" ht="12.75">
      <c r="H174" s="76"/>
      <c r="I174" s="76"/>
      <c r="J174" s="76"/>
      <c r="K174" s="76"/>
    </row>
    <row r="175" spans="8:11" ht="12.75">
      <c r="H175" s="76"/>
      <c r="I175" s="76"/>
      <c r="J175" s="76"/>
      <c r="K175" s="76"/>
    </row>
    <row r="176" spans="8:11" ht="12.75">
      <c r="H176" s="76"/>
      <c r="I176" s="76"/>
      <c r="J176" s="76"/>
      <c r="K176" s="76"/>
    </row>
    <row r="177" spans="8:11" ht="12.75">
      <c r="H177" s="76"/>
      <c r="I177" s="76"/>
      <c r="J177" s="76"/>
      <c r="K177" s="76"/>
    </row>
    <row r="178" spans="8:11" ht="12.75">
      <c r="H178" s="76"/>
      <c r="I178" s="76"/>
      <c r="J178" s="76"/>
      <c r="K178" s="76"/>
    </row>
    <row r="179" spans="8:11" ht="12.75">
      <c r="H179" s="76"/>
      <c r="I179" s="76"/>
      <c r="J179" s="76"/>
      <c r="K179" s="76"/>
    </row>
    <row r="180" spans="8:11" ht="12.75">
      <c r="H180" s="76"/>
      <c r="I180" s="76"/>
      <c r="J180" s="76"/>
      <c r="K180" s="76"/>
    </row>
    <row r="181" spans="8:11" ht="12.75">
      <c r="H181" s="76"/>
      <c r="I181" s="76"/>
      <c r="J181" s="76"/>
      <c r="K181" s="76"/>
    </row>
    <row r="182" spans="8:11" ht="12.75">
      <c r="H182" s="76"/>
      <c r="I182" s="76"/>
      <c r="J182" s="76"/>
      <c r="K182" s="76"/>
    </row>
    <row r="183" spans="8:11" ht="12.75">
      <c r="H183" s="76"/>
      <c r="I183" s="76"/>
      <c r="J183" s="76"/>
      <c r="K183" s="76"/>
    </row>
    <row r="184" spans="8:11" ht="12.75">
      <c r="H184" s="76"/>
      <c r="I184" s="76"/>
      <c r="J184" s="76"/>
      <c r="K184" s="76"/>
    </row>
    <row r="185" spans="8:11" ht="12.75">
      <c r="H185" s="76"/>
      <c r="I185" s="76"/>
      <c r="J185" s="76"/>
      <c r="K185" s="76"/>
    </row>
    <row r="186" spans="8:11" ht="12.75">
      <c r="H186" s="76"/>
      <c r="I186" s="76"/>
      <c r="J186" s="76"/>
      <c r="K186" s="76"/>
    </row>
    <row r="187" spans="8:11" ht="12.75">
      <c r="H187" s="76"/>
      <c r="I187" s="76"/>
      <c r="J187" s="76"/>
      <c r="K187" s="76"/>
    </row>
    <row r="188" spans="8:11" ht="12.75">
      <c r="H188" s="76"/>
      <c r="I188" s="76"/>
      <c r="J188" s="76"/>
      <c r="K188" s="76"/>
    </row>
    <row r="189" spans="8:11" ht="12.75">
      <c r="H189" s="76"/>
      <c r="I189" s="76"/>
      <c r="J189" s="76"/>
      <c r="K189" s="76"/>
    </row>
    <row r="190" spans="8:11" ht="12.75">
      <c r="H190" s="76"/>
      <c r="I190" s="76"/>
      <c r="J190" s="76"/>
      <c r="K190" s="76"/>
    </row>
    <row r="191" spans="8:11" ht="12.75">
      <c r="H191" s="76"/>
      <c r="I191" s="76"/>
      <c r="J191" s="76"/>
      <c r="K191" s="76"/>
    </row>
    <row r="192" spans="8:11" ht="12.75">
      <c r="H192" s="76"/>
      <c r="I192" s="76"/>
      <c r="J192" s="76"/>
      <c r="K192" s="76"/>
    </row>
    <row r="193" spans="8:11" ht="12.75">
      <c r="H193" s="76"/>
      <c r="I193" s="76"/>
      <c r="J193" s="76"/>
      <c r="K193" s="76"/>
    </row>
    <row r="194" spans="8:11" ht="12.75">
      <c r="H194" s="76"/>
      <c r="I194" s="76"/>
      <c r="J194" s="76"/>
      <c r="K194" s="76"/>
    </row>
    <row r="195" spans="8:11" ht="12.75">
      <c r="H195" s="76"/>
      <c r="I195" s="76"/>
      <c r="J195" s="76"/>
      <c r="K195" s="76"/>
    </row>
    <row r="196" spans="8:11" ht="12.75">
      <c r="H196" s="76"/>
      <c r="I196" s="76"/>
      <c r="J196" s="76"/>
      <c r="K196" s="76"/>
    </row>
    <row r="197" spans="8:11" ht="12.75">
      <c r="H197" s="76"/>
      <c r="I197" s="76"/>
      <c r="J197" s="76"/>
      <c r="K197" s="76"/>
    </row>
    <row r="198" spans="8:11" ht="12.75">
      <c r="H198" s="76"/>
      <c r="I198" s="76"/>
      <c r="J198" s="76"/>
      <c r="K198" s="76"/>
    </row>
    <row r="199" spans="8:11" ht="12.75">
      <c r="H199" s="76"/>
      <c r="I199" s="76"/>
      <c r="J199" s="76"/>
      <c r="K199" s="76"/>
    </row>
    <row r="200" spans="8:11" ht="12.75">
      <c r="H200" s="76"/>
      <c r="I200" s="76"/>
      <c r="J200" s="76"/>
      <c r="K200" s="76"/>
    </row>
    <row r="201" spans="8:11" ht="12.75">
      <c r="H201" s="76"/>
      <c r="I201" s="76"/>
      <c r="J201" s="76"/>
      <c r="K201" s="76"/>
    </row>
    <row r="202" spans="8:11" ht="12.75">
      <c r="H202" s="76"/>
      <c r="I202" s="76"/>
      <c r="J202" s="76"/>
      <c r="K202" s="76"/>
    </row>
    <row r="203" spans="8:11" ht="12.75">
      <c r="H203" s="76"/>
      <c r="I203" s="76"/>
      <c r="J203" s="76"/>
      <c r="K203" s="76"/>
    </row>
    <row r="204" spans="8:11" ht="12.75">
      <c r="H204" s="76"/>
      <c r="I204" s="76"/>
      <c r="J204" s="76"/>
      <c r="K204" s="76"/>
    </row>
    <row r="205" spans="8:11" ht="12.75">
      <c r="H205" s="76"/>
      <c r="I205" s="76"/>
      <c r="J205" s="76"/>
      <c r="K205" s="76"/>
    </row>
    <row r="206" spans="8:11" ht="12.75">
      <c r="H206" s="76"/>
      <c r="I206" s="76"/>
      <c r="J206" s="76"/>
      <c r="K206" s="76"/>
    </row>
    <row r="207" spans="8:11" ht="12.75">
      <c r="H207" s="76"/>
      <c r="I207" s="76"/>
      <c r="J207" s="76"/>
      <c r="K207" s="76"/>
    </row>
    <row r="208" spans="8:11" ht="12.75">
      <c r="H208" s="76"/>
      <c r="I208" s="76"/>
      <c r="J208" s="76"/>
      <c r="K208" s="76"/>
    </row>
    <row r="209" spans="8:11" ht="12.75">
      <c r="H209" s="76"/>
      <c r="I209" s="76"/>
      <c r="J209" s="76"/>
      <c r="K209" s="76"/>
    </row>
    <row r="210" spans="8:11" ht="12.75">
      <c r="H210" s="76"/>
      <c r="I210" s="76"/>
      <c r="J210" s="76"/>
      <c r="K210" s="76"/>
    </row>
    <row r="211" spans="8:11" ht="12.75">
      <c r="H211" s="76"/>
      <c r="I211" s="76"/>
      <c r="J211" s="76"/>
      <c r="K211" s="76"/>
    </row>
    <row r="212" spans="8:11" ht="12.75">
      <c r="H212" s="76"/>
      <c r="I212" s="76"/>
      <c r="J212" s="76"/>
      <c r="K212" s="76"/>
    </row>
    <row r="213" spans="8:11" ht="12.75">
      <c r="H213" s="76"/>
      <c r="I213" s="76"/>
      <c r="J213" s="76"/>
      <c r="K213" s="76"/>
    </row>
    <row r="214" spans="8:11" ht="12.75">
      <c r="H214" s="76"/>
      <c r="I214" s="76"/>
      <c r="J214" s="76"/>
      <c r="K214" s="76"/>
    </row>
    <row r="215" spans="8:11" ht="12.75">
      <c r="H215" s="76"/>
      <c r="I215" s="76"/>
      <c r="J215" s="76"/>
      <c r="K215" s="76"/>
    </row>
    <row r="216" spans="8:11" ht="12.75">
      <c r="H216" s="76"/>
      <c r="I216" s="76"/>
      <c r="J216" s="76"/>
      <c r="K216" s="76"/>
    </row>
    <row r="217" spans="8:11" ht="12.75">
      <c r="H217" s="76"/>
      <c r="I217" s="76"/>
      <c r="J217" s="76"/>
      <c r="K217" s="76"/>
    </row>
    <row r="218" spans="8:11" ht="12.75">
      <c r="H218" s="76"/>
      <c r="I218" s="76"/>
      <c r="J218" s="76"/>
      <c r="K218" s="76"/>
    </row>
    <row r="219" spans="8:11" ht="12.75">
      <c r="H219" s="76"/>
      <c r="I219" s="76"/>
      <c r="J219" s="76"/>
      <c r="K219" s="76"/>
    </row>
    <row r="220" spans="8:11" ht="12.75">
      <c r="H220" s="76"/>
      <c r="I220" s="76"/>
      <c r="J220" s="76"/>
      <c r="K220" s="76"/>
    </row>
    <row r="221" spans="8:11" ht="12.75">
      <c r="H221" s="76"/>
      <c r="I221" s="76"/>
      <c r="J221" s="76"/>
      <c r="K221" s="76"/>
    </row>
    <row r="222" spans="8:11" ht="12.75">
      <c r="H222" s="76"/>
      <c r="I222" s="76"/>
      <c r="J222" s="76"/>
      <c r="K222" s="76"/>
    </row>
    <row r="223" spans="8:11" ht="12.75">
      <c r="H223" s="76"/>
      <c r="I223" s="76"/>
      <c r="J223" s="76"/>
      <c r="K223" s="76"/>
    </row>
    <row r="224" spans="8:11" ht="12.75">
      <c r="H224" s="76"/>
      <c r="I224" s="76"/>
      <c r="J224" s="76"/>
      <c r="K224" s="76"/>
    </row>
    <row r="225" spans="8:11" ht="12.75">
      <c r="H225" s="76"/>
      <c r="I225" s="76"/>
      <c r="J225" s="76"/>
      <c r="K225" s="76"/>
    </row>
    <row r="226" spans="8:11" ht="12.75">
      <c r="H226" s="76"/>
      <c r="I226" s="76"/>
      <c r="J226" s="76"/>
      <c r="K226" s="76"/>
    </row>
    <row r="227" spans="8:11" ht="12.75">
      <c r="H227" s="76"/>
      <c r="I227" s="76"/>
      <c r="J227" s="76"/>
      <c r="K227" s="76"/>
    </row>
    <row r="228" spans="8:11" ht="12.75">
      <c r="H228" s="76"/>
      <c r="I228" s="76"/>
      <c r="J228" s="76"/>
      <c r="K228" s="76"/>
    </row>
    <row r="229" spans="8:11" ht="12.75">
      <c r="H229" s="76"/>
      <c r="I229" s="76"/>
      <c r="J229" s="76"/>
      <c r="K229" s="76"/>
    </row>
    <row r="230" spans="8:11" ht="12.75">
      <c r="H230" s="76"/>
      <c r="I230" s="76"/>
      <c r="J230" s="76"/>
      <c r="K230" s="76"/>
    </row>
    <row r="231" spans="8:11" ht="12.75">
      <c r="H231" s="76"/>
      <c r="I231" s="76"/>
      <c r="J231" s="76"/>
      <c r="K231" s="76"/>
    </row>
    <row r="232" spans="8:11" ht="12.75">
      <c r="H232" s="76"/>
      <c r="I232" s="76"/>
      <c r="J232" s="76"/>
      <c r="K232" s="76"/>
    </row>
    <row r="233" spans="8:11" ht="12.75">
      <c r="H233" s="76"/>
      <c r="I233" s="76"/>
      <c r="J233" s="76"/>
      <c r="K233" s="76"/>
    </row>
    <row r="234" spans="8:11" ht="12.75">
      <c r="H234" s="76"/>
      <c r="I234" s="76"/>
      <c r="J234" s="76"/>
      <c r="K234" s="76"/>
    </row>
    <row r="235" spans="8:11" ht="12.75">
      <c r="H235" s="76"/>
      <c r="I235" s="76"/>
      <c r="J235" s="76"/>
      <c r="K235" s="76"/>
    </row>
    <row r="236" spans="8:11" ht="12.75">
      <c r="H236" s="76"/>
      <c r="I236" s="76"/>
      <c r="J236" s="76"/>
      <c r="K236" s="76"/>
    </row>
    <row r="237" spans="8:11" ht="12.75">
      <c r="H237" s="76"/>
      <c r="I237" s="76"/>
      <c r="J237" s="76"/>
      <c r="K237" s="76"/>
    </row>
    <row r="238" spans="8:11" ht="12.75">
      <c r="H238" s="76"/>
      <c r="I238" s="76"/>
      <c r="J238" s="76"/>
      <c r="K238" s="76"/>
    </row>
    <row r="239" spans="8:11" ht="12.75">
      <c r="H239" s="76"/>
      <c r="I239" s="76"/>
      <c r="J239" s="76"/>
      <c r="K239" s="76"/>
    </row>
    <row r="240" spans="8:11" ht="12.75">
      <c r="H240" s="76"/>
      <c r="I240" s="76"/>
      <c r="J240" s="76"/>
      <c r="K240" s="76"/>
    </row>
    <row r="241" spans="8:11" ht="12.75">
      <c r="H241" s="76"/>
      <c r="I241" s="76"/>
      <c r="J241" s="76"/>
      <c r="K241" s="76"/>
    </row>
    <row r="242" spans="8:11" ht="12.75">
      <c r="H242" s="76"/>
      <c r="I242" s="76"/>
      <c r="J242" s="76"/>
      <c r="K242" s="76"/>
    </row>
    <row r="243" spans="8:11" ht="12.75">
      <c r="H243" s="76"/>
      <c r="I243" s="76"/>
      <c r="J243" s="76"/>
      <c r="K243" s="76"/>
    </row>
    <row r="244" spans="8:11" ht="12.75">
      <c r="H244" s="76"/>
      <c r="I244" s="76"/>
      <c r="J244" s="76"/>
      <c r="K244" s="76"/>
    </row>
    <row r="245" spans="8:11" ht="12.75">
      <c r="H245" s="76"/>
      <c r="I245" s="76"/>
      <c r="J245" s="76"/>
      <c r="K245" s="76"/>
    </row>
    <row r="246" spans="8:11" ht="12.75">
      <c r="H246" s="76"/>
      <c r="I246" s="76"/>
      <c r="J246" s="76"/>
      <c r="K246" s="76"/>
    </row>
    <row r="247" spans="8:11" ht="12.75">
      <c r="H247" s="76"/>
      <c r="I247" s="76"/>
      <c r="J247" s="76"/>
      <c r="K247" s="76"/>
    </row>
    <row r="248" spans="8:11" ht="12.75">
      <c r="H248" s="76"/>
      <c r="I248" s="76"/>
      <c r="J248" s="76"/>
      <c r="K248" s="76"/>
    </row>
    <row r="249" spans="8:11" ht="12.75">
      <c r="H249" s="76"/>
      <c r="I249" s="76"/>
      <c r="J249" s="76"/>
      <c r="K249" s="76"/>
    </row>
    <row r="250" spans="8:11" ht="12.75">
      <c r="H250" s="76"/>
      <c r="I250" s="76"/>
      <c r="J250" s="76"/>
      <c r="K250" s="76"/>
    </row>
    <row r="251" spans="8:11" ht="12.75">
      <c r="H251" s="76"/>
      <c r="I251" s="76"/>
      <c r="J251" s="76"/>
      <c r="K251" s="76"/>
    </row>
    <row r="252" spans="8:11" ht="12.75">
      <c r="H252" s="76"/>
      <c r="I252" s="76"/>
      <c r="J252" s="76"/>
      <c r="K252" s="76"/>
    </row>
    <row r="253" spans="8:11" ht="12.75">
      <c r="H253" s="76"/>
      <c r="I253" s="76"/>
      <c r="J253" s="76"/>
      <c r="K253" s="76"/>
    </row>
    <row r="254" spans="8:11" ht="12.75">
      <c r="H254" s="76"/>
      <c r="I254" s="76"/>
      <c r="J254" s="76"/>
      <c r="K254" s="76"/>
    </row>
    <row r="255" spans="8:11" ht="12.75">
      <c r="H255" s="76"/>
      <c r="I255" s="76"/>
      <c r="J255" s="76"/>
      <c r="K255" s="76"/>
    </row>
    <row r="256" spans="8:11" ht="12.75">
      <c r="H256" s="76"/>
      <c r="I256" s="76"/>
      <c r="J256" s="76"/>
      <c r="K256" s="76"/>
    </row>
    <row r="257" spans="8:11" ht="12.75">
      <c r="H257" s="76"/>
      <c r="I257" s="76"/>
      <c r="J257" s="76"/>
      <c r="K257" s="76"/>
    </row>
    <row r="258" spans="8:11" ht="12.75">
      <c r="H258" s="76"/>
      <c r="I258" s="76"/>
      <c r="J258" s="76"/>
      <c r="K258" s="76"/>
    </row>
    <row r="259" spans="8:11" ht="12.75">
      <c r="H259" s="76"/>
      <c r="I259" s="76"/>
      <c r="J259" s="76"/>
      <c r="K259" s="76"/>
    </row>
    <row r="260" spans="8:11" ht="12.75">
      <c r="H260" s="76"/>
      <c r="I260" s="76"/>
      <c r="J260" s="76"/>
      <c r="K260" s="76"/>
    </row>
    <row r="261" spans="8:11" ht="12.75">
      <c r="H261" s="76"/>
      <c r="I261" s="76"/>
      <c r="J261" s="76"/>
      <c r="K261" s="76"/>
    </row>
    <row r="262" spans="8:11" ht="12.75">
      <c r="H262" s="76"/>
      <c r="I262" s="76"/>
      <c r="J262" s="76"/>
      <c r="K262" s="76"/>
    </row>
    <row r="263" spans="8:11" ht="12.75">
      <c r="H263" s="76"/>
      <c r="I263" s="76"/>
      <c r="J263" s="76"/>
      <c r="K263" s="76"/>
    </row>
    <row r="264" spans="8:11" ht="12.75">
      <c r="H264" s="76"/>
      <c r="I264" s="76"/>
      <c r="J264" s="76"/>
      <c r="K264" s="76"/>
    </row>
    <row r="265" spans="8:11" ht="12.75">
      <c r="H265" s="76"/>
      <c r="I265" s="76"/>
      <c r="J265" s="76"/>
      <c r="K265" s="76"/>
    </row>
    <row r="266" spans="8:11" ht="12.75">
      <c r="H266" s="76"/>
      <c r="I266" s="76"/>
      <c r="J266" s="76"/>
      <c r="K266" s="76"/>
    </row>
    <row r="267" spans="8:11" ht="12.75">
      <c r="H267" s="76"/>
      <c r="I267" s="76"/>
      <c r="J267" s="76"/>
      <c r="K267" s="76"/>
    </row>
    <row r="268" spans="8:11" ht="12.75">
      <c r="H268" s="76"/>
      <c r="I268" s="76"/>
      <c r="J268" s="76"/>
      <c r="K268" s="76"/>
    </row>
    <row r="269" spans="8:11" ht="12.75">
      <c r="H269" s="76"/>
      <c r="I269" s="76"/>
      <c r="J269" s="76"/>
      <c r="K269" s="76"/>
    </row>
    <row r="270" spans="8:11" ht="12.75">
      <c r="H270" s="76"/>
      <c r="I270" s="76"/>
      <c r="J270" s="76"/>
      <c r="K270" s="76"/>
    </row>
    <row r="271" spans="8:11" ht="12.75">
      <c r="H271" s="76"/>
      <c r="I271" s="76"/>
      <c r="J271" s="76"/>
      <c r="K271" s="76"/>
    </row>
    <row r="272" spans="8:11" ht="12.75">
      <c r="H272" s="76"/>
      <c r="I272" s="76"/>
      <c r="J272" s="76"/>
      <c r="K272" s="76"/>
    </row>
    <row r="273" spans="8:11" ht="12.75">
      <c r="H273" s="76"/>
      <c r="I273" s="76"/>
      <c r="J273" s="76"/>
      <c r="K273" s="76"/>
    </row>
    <row r="274" spans="8:11" ht="12.75">
      <c r="H274" s="76"/>
      <c r="I274" s="76"/>
      <c r="J274" s="76"/>
      <c r="K274" s="76"/>
    </row>
    <row r="275" spans="8:11" ht="12.75">
      <c r="H275" s="76"/>
      <c r="I275" s="76"/>
      <c r="J275" s="76"/>
      <c r="K275" s="76"/>
    </row>
    <row r="276" spans="8:11" ht="12.75">
      <c r="H276" s="76"/>
      <c r="I276" s="76"/>
      <c r="J276" s="76"/>
      <c r="K276" s="76"/>
    </row>
    <row r="277" spans="8:11" ht="12.75">
      <c r="H277" s="76"/>
      <c r="I277" s="76"/>
      <c r="J277" s="76"/>
      <c r="K277" s="76"/>
    </row>
    <row r="278" spans="8:11" ht="12.75">
      <c r="H278" s="76"/>
      <c r="I278" s="76"/>
      <c r="J278" s="76"/>
      <c r="K278" s="76"/>
    </row>
    <row r="279" spans="8:11" ht="12.75">
      <c r="H279" s="76"/>
      <c r="I279" s="76"/>
      <c r="J279" s="76"/>
      <c r="K279" s="76"/>
    </row>
    <row r="280" spans="8:11" ht="12.75">
      <c r="H280" s="76"/>
      <c r="I280" s="76"/>
      <c r="J280" s="76"/>
      <c r="K280" s="76"/>
    </row>
    <row r="281" spans="8:11" ht="12.75">
      <c r="H281" s="76"/>
      <c r="I281" s="76"/>
      <c r="J281" s="76"/>
      <c r="K281" s="76"/>
    </row>
    <row r="282" spans="8:11" ht="12.75">
      <c r="H282" s="76"/>
      <c r="I282" s="76"/>
      <c r="J282" s="76"/>
      <c r="K282" s="76"/>
    </row>
    <row r="283" spans="8:11" ht="12.75">
      <c r="H283" s="76"/>
      <c r="I283" s="76"/>
      <c r="J283" s="76"/>
      <c r="K283" s="76"/>
    </row>
    <row r="284" spans="8:11" ht="12.75">
      <c r="H284" s="76"/>
      <c r="I284" s="76"/>
      <c r="J284" s="76"/>
      <c r="K284" s="76"/>
    </row>
    <row r="285" spans="8:11" ht="12.75">
      <c r="H285" s="76"/>
      <c r="I285" s="76"/>
      <c r="J285" s="76"/>
      <c r="K285" s="76"/>
    </row>
    <row r="286" spans="8:11" ht="12.75">
      <c r="H286" s="76"/>
      <c r="I286" s="76"/>
      <c r="J286" s="76"/>
      <c r="K286" s="76"/>
    </row>
    <row r="287" spans="8:11" ht="12.75">
      <c r="H287" s="76"/>
      <c r="I287" s="76"/>
      <c r="J287" s="76"/>
      <c r="K287" s="76"/>
    </row>
    <row r="288" spans="8:11" ht="12.75">
      <c r="H288" s="76"/>
      <c r="I288" s="76"/>
      <c r="J288" s="76"/>
      <c r="K288" s="76"/>
    </row>
    <row r="289" spans="8:11" ht="12.75">
      <c r="H289" s="76"/>
      <c r="I289" s="76"/>
      <c r="J289" s="76"/>
      <c r="K289" s="76"/>
    </row>
    <row r="290" spans="8:11" ht="12.75">
      <c r="H290" s="76"/>
      <c r="I290" s="76"/>
      <c r="J290" s="76"/>
      <c r="K290" s="76"/>
    </row>
    <row r="291" spans="8:11" ht="12.75">
      <c r="H291" s="76"/>
      <c r="I291" s="76"/>
      <c r="J291" s="76"/>
      <c r="K291" s="76"/>
    </row>
    <row r="292" spans="8:11" ht="12.75">
      <c r="H292" s="76"/>
      <c r="I292" s="76"/>
      <c r="J292" s="76"/>
      <c r="K292" s="76"/>
    </row>
    <row r="293" spans="8:11" ht="12.75">
      <c r="H293" s="76"/>
      <c r="I293" s="76"/>
      <c r="J293" s="76"/>
      <c r="K293" s="76"/>
    </row>
    <row r="294" spans="8:11" ht="12.75">
      <c r="H294" s="76"/>
      <c r="I294" s="76"/>
      <c r="J294" s="76"/>
      <c r="K294" s="76"/>
    </row>
    <row r="295" spans="8:11" ht="12.75">
      <c r="H295" s="76"/>
      <c r="I295" s="76"/>
      <c r="J295" s="76"/>
      <c r="K295" s="76"/>
    </row>
    <row r="296" spans="8:11" ht="12.75">
      <c r="H296" s="76"/>
      <c r="I296" s="76"/>
      <c r="J296" s="76"/>
      <c r="K296" s="76"/>
    </row>
    <row r="297" spans="8:11" ht="12.75">
      <c r="H297" s="76"/>
      <c r="I297" s="76"/>
      <c r="J297" s="76"/>
      <c r="K297" s="76"/>
    </row>
    <row r="298" spans="8:11" ht="12.75">
      <c r="H298" s="76"/>
      <c r="I298" s="76"/>
      <c r="J298" s="76"/>
      <c r="K298" s="76"/>
    </row>
    <row r="299" spans="8:11" ht="12.75">
      <c r="H299" s="76"/>
      <c r="I299" s="76"/>
      <c r="J299" s="76"/>
      <c r="K299" s="76"/>
    </row>
    <row r="300" spans="8:11" ht="12.75">
      <c r="H300" s="76"/>
      <c r="I300" s="76"/>
      <c r="J300" s="76"/>
      <c r="K300" s="76"/>
    </row>
    <row r="301" spans="8:11" ht="12.75">
      <c r="H301" s="76"/>
      <c r="I301" s="76"/>
      <c r="J301" s="76"/>
      <c r="K301" s="76"/>
    </row>
    <row r="302" spans="8:11" ht="12.75">
      <c r="H302" s="76"/>
      <c r="I302" s="76"/>
      <c r="J302" s="76"/>
      <c r="K302" s="76"/>
    </row>
    <row r="303" spans="8:11" ht="12.75">
      <c r="H303" s="76"/>
      <c r="I303" s="76"/>
      <c r="J303" s="76"/>
      <c r="K303" s="76"/>
    </row>
    <row r="304" spans="8:11" ht="12.75">
      <c r="H304" s="76"/>
      <c r="I304" s="76"/>
      <c r="J304" s="76"/>
      <c r="K304" s="76"/>
    </row>
    <row r="305" spans="8:11" ht="12.75">
      <c r="H305" s="76"/>
      <c r="I305" s="76"/>
      <c r="J305" s="76"/>
      <c r="K305" s="76"/>
    </row>
    <row r="306" spans="8:11" ht="12.75">
      <c r="H306" s="76"/>
      <c r="I306" s="76"/>
      <c r="J306" s="76"/>
      <c r="K306" s="76"/>
    </row>
    <row r="307" spans="8:11" ht="12.75">
      <c r="H307" s="76"/>
      <c r="I307" s="76"/>
      <c r="J307" s="76"/>
      <c r="K307" s="76"/>
    </row>
    <row r="308" spans="8:11" ht="12.75">
      <c r="H308" s="76"/>
      <c r="I308" s="76"/>
      <c r="J308" s="76"/>
      <c r="K308" s="76"/>
    </row>
    <row r="309" spans="8:11" ht="12.75">
      <c r="H309" s="76"/>
      <c r="I309" s="76"/>
      <c r="J309" s="76"/>
      <c r="K309" s="76"/>
    </row>
    <row r="310" spans="8:11" ht="12.75">
      <c r="H310" s="76"/>
      <c r="I310" s="76"/>
      <c r="J310" s="76"/>
      <c r="K310" s="76"/>
    </row>
    <row r="311" spans="8:11" ht="12.75">
      <c r="H311" s="76"/>
      <c r="I311" s="76"/>
      <c r="J311" s="76"/>
      <c r="K311" s="76"/>
    </row>
    <row r="312" spans="8:11" ht="12.75">
      <c r="H312" s="76"/>
      <c r="I312" s="76"/>
      <c r="J312" s="76"/>
      <c r="K312" s="76"/>
    </row>
    <row r="313" spans="8:11" ht="12.75">
      <c r="H313" s="76"/>
      <c r="I313" s="76"/>
      <c r="J313" s="76"/>
      <c r="K313" s="76"/>
    </row>
    <row r="314" spans="8:11" ht="12.75">
      <c r="H314" s="76"/>
      <c r="I314" s="76"/>
      <c r="J314" s="76"/>
      <c r="K314" s="76"/>
    </row>
    <row r="315" spans="8:11" ht="12.75">
      <c r="H315" s="76"/>
      <c r="I315" s="76"/>
      <c r="J315" s="76"/>
      <c r="K315" s="76"/>
    </row>
    <row r="316" spans="8:11" ht="12.75">
      <c r="H316" s="76"/>
      <c r="I316" s="76"/>
      <c r="J316" s="76"/>
      <c r="K316" s="76"/>
    </row>
    <row r="317" spans="8:11" ht="12.75">
      <c r="H317" s="76"/>
      <c r="I317" s="76"/>
      <c r="J317" s="76"/>
      <c r="K317" s="76"/>
    </row>
    <row r="318" spans="8:11" ht="12.75">
      <c r="H318" s="76"/>
      <c r="I318" s="76"/>
      <c r="J318" s="76"/>
      <c r="K318" s="76"/>
    </row>
    <row r="319" spans="8:11" ht="12.75">
      <c r="H319" s="76"/>
      <c r="I319" s="76"/>
      <c r="J319" s="76"/>
      <c r="K319" s="76"/>
    </row>
    <row r="320" spans="8:11" ht="12.75">
      <c r="H320" s="76"/>
      <c r="I320" s="76"/>
      <c r="J320" s="76"/>
      <c r="K320" s="76"/>
    </row>
    <row r="321" spans="8:11" ht="12.75">
      <c r="H321" s="76"/>
      <c r="I321" s="76"/>
      <c r="J321" s="76"/>
      <c r="K321" s="76"/>
    </row>
    <row r="322" spans="8:11" ht="12.75">
      <c r="H322" s="76"/>
      <c r="I322" s="76"/>
      <c r="J322" s="76"/>
      <c r="K322" s="76"/>
    </row>
    <row r="323" spans="8:11" ht="12.75">
      <c r="H323" s="76"/>
      <c r="I323" s="76"/>
      <c r="J323" s="76"/>
      <c r="K323" s="76"/>
    </row>
    <row r="324" spans="8:11" ht="12.75">
      <c r="H324" s="76"/>
      <c r="I324" s="76"/>
      <c r="J324" s="76"/>
      <c r="K324" s="76"/>
    </row>
    <row r="325" spans="8:11" ht="12.75">
      <c r="H325" s="76"/>
      <c r="I325" s="76"/>
      <c r="J325" s="76"/>
      <c r="K325" s="76"/>
    </row>
    <row r="326" spans="8:11" ht="12.75">
      <c r="H326" s="76"/>
      <c r="I326" s="76"/>
      <c r="J326" s="76"/>
      <c r="K326" s="76"/>
    </row>
    <row r="327" spans="8:11" ht="12.75">
      <c r="H327" s="76"/>
      <c r="I327" s="76"/>
      <c r="J327" s="76"/>
      <c r="K327" s="76"/>
    </row>
    <row r="328" spans="8:11" ht="12.75">
      <c r="H328" s="76"/>
      <c r="I328" s="76"/>
      <c r="J328" s="76"/>
      <c r="K328" s="76"/>
    </row>
    <row r="329" spans="8:11" ht="12.75">
      <c r="H329" s="76"/>
      <c r="I329" s="76"/>
      <c r="J329" s="76"/>
      <c r="K329" s="76"/>
    </row>
    <row r="330" spans="8:11" ht="12.75">
      <c r="H330" s="76"/>
      <c r="I330" s="76"/>
      <c r="J330" s="76"/>
      <c r="K330" s="76"/>
    </row>
    <row r="331" spans="8:11" ht="12.75">
      <c r="H331" s="76"/>
      <c r="I331" s="76"/>
      <c r="J331" s="76"/>
      <c r="K331" s="76"/>
    </row>
    <row r="332" spans="8:11" ht="12.75">
      <c r="H332" s="76"/>
      <c r="I332" s="76"/>
      <c r="J332" s="76"/>
      <c r="K332" s="76"/>
    </row>
    <row r="333" spans="8:11" ht="12.75">
      <c r="H333" s="76"/>
      <c r="I333" s="76"/>
      <c r="J333" s="76"/>
      <c r="K333" s="76"/>
    </row>
    <row r="334" spans="8:11" ht="12.75">
      <c r="H334" s="76"/>
      <c r="I334" s="76"/>
      <c r="J334" s="76"/>
      <c r="K334" s="76"/>
    </row>
    <row r="335" spans="8:11" ht="12.75">
      <c r="H335" s="76"/>
      <c r="I335" s="76"/>
      <c r="J335" s="76"/>
      <c r="K335" s="76"/>
    </row>
    <row r="336" spans="8:11" ht="12.75">
      <c r="H336" s="76"/>
      <c r="I336" s="76"/>
      <c r="J336" s="76"/>
      <c r="K336" s="76"/>
    </row>
    <row r="337" spans="8:11" ht="12.75">
      <c r="H337" s="76"/>
      <c r="I337" s="76"/>
      <c r="J337" s="76"/>
      <c r="K337" s="76"/>
    </row>
    <row r="338" spans="8:11" ht="12.75">
      <c r="H338" s="76"/>
      <c r="I338" s="76"/>
      <c r="J338" s="76"/>
      <c r="K338" s="76"/>
    </row>
    <row r="339" spans="8:11" ht="12.75">
      <c r="H339" s="76"/>
      <c r="I339" s="76"/>
      <c r="J339" s="76"/>
      <c r="K339" s="76"/>
    </row>
    <row r="340" spans="8:11" ht="12.75">
      <c r="H340" s="76"/>
      <c r="I340" s="76"/>
      <c r="J340" s="76"/>
      <c r="K340" s="76"/>
    </row>
    <row r="341" spans="8:11" ht="12.75">
      <c r="H341" s="76"/>
      <c r="I341" s="76"/>
      <c r="J341" s="76"/>
      <c r="K341" s="76"/>
    </row>
    <row r="342" spans="8:11" ht="12.75">
      <c r="H342" s="76"/>
      <c r="I342" s="76"/>
      <c r="J342" s="76"/>
      <c r="K342" s="76"/>
    </row>
    <row r="343" spans="8:11" ht="12.75">
      <c r="H343" s="76"/>
      <c r="I343" s="76"/>
      <c r="J343" s="76"/>
      <c r="K343" s="76"/>
    </row>
    <row r="344" spans="8:11" ht="12.75">
      <c r="H344" s="76"/>
      <c r="I344" s="76"/>
      <c r="J344" s="76"/>
      <c r="K344" s="76"/>
    </row>
    <row r="345" spans="8:11" ht="12.75">
      <c r="H345" s="76"/>
      <c r="I345" s="76"/>
      <c r="J345" s="76"/>
      <c r="K345" s="76"/>
    </row>
    <row r="346" spans="8:11" ht="12.75">
      <c r="H346" s="76"/>
      <c r="I346" s="76"/>
      <c r="J346" s="76"/>
      <c r="K346" s="76"/>
    </row>
    <row r="347" spans="8:11" ht="12.75">
      <c r="H347" s="76"/>
      <c r="I347" s="76"/>
      <c r="J347" s="76"/>
      <c r="K347" s="76"/>
    </row>
    <row r="348" spans="8:11" ht="12.75">
      <c r="H348" s="76"/>
      <c r="I348" s="76"/>
      <c r="J348" s="76"/>
      <c r="K348" s="76"/>
    </row>
    <row r="349" spans="8:11" ht="12.75">
      <c r="H349" s="76"/>
      <c r="I349" s="76"/>
      <c r="J349" s="76"/>
      <c r="K349" s="76"/>
    </row>
    <row r="350" spans="8:11" ht="12.75">
      <c r="H350" s="76"/>
      <c r="I350" s="76"/>
      <c r="J350" s="76"/>
      <c r="K350" s="76"/>
    </row>
    <row r="351" spans="8:11" ht="12.75">
      <c r="H351" s="76"/>
      <c r="I351" s="76"/>
      <c r="J351" s="76"/>
      <c r="K351" s="76"/>
    </row>
    <row r="352" spans="8:11" ht="12.75">
      <c r="H352" s="76"/>
      <c r="I352" s="76"/>
      <c r="J352" s="76"/>
      <c r="K352" s="76"/>
    </row>
    <row r="353" spans="8:11" ht="12.75">
      <c r="H353" s="76"/>
      <c r="I353" s="76"/>
      <c r="J353" s="76"/>
      <c r="K353" s="76"/>
    </row>
    <row r="354" spans="8:11" ht="12.75">
      <c r="H354" s="76"/>
      <c r="I354" s="76"/>
      <c r="J354" s="76"/>
      <c r="K354" s="76"/>
    </row>
    <row r="355" spans="8:11" ht="12.75">
      <c r="H355" s="76"/>
      <c r="I355" s="76"/>
      <c r="J355" s="76"/>
      <c r="K355" s="76"/>
    </row>
    <row r="356" spans="8:11" ht="12.75">
      <c r="H356" s="76"/>
      <c r="I356" s="76"/>
      <c r="J356" s="76"/>
      <c r="K356" s="76"/>
    </row>
    <row r="357" spans="8:11" ht="12.75">
      <c r="H357" s="76"/>
      <c r="I357" s="76"/>
      <c r="J357" s="76"/>
      <c r="K357" s="76"/>
    </row>
    <row r="358" spans="8:11" ht="12.75">
      <c r="H358" s="76"/>
      <c r="I358" s="76"/>
      <c r="J358" s="76"/>
      <c r="K358" s="76"/>
    </row>
    <row r="359" spans="8:11" ht="12.75">
      <c r="H359" s="76"/>
      <c r="I359" s="76"/>
      <c r="J359" s="76"/>
      <c r="K359" s="76"/>
    </row>
    <row r="360" spans="8:11" ht="12.75">
      <c r="H360" s="76"/>
      <c r="I360" s="76"/>
      <c r="J360" s="76"/>
      <c r="K360" s="76"/>
    </row>
    <row r="361" spans="8:11" ht="12.75">
      <c r="H361" s="76"/>
      <c r="I361" s="76"/>
      <c r="J361" s="76"/>
      <c r="K361" s="76"/>
    </row>
    <row r="362" spans="8:11" ht="12.75">
      <c r="H362" s="76"/>
      <c r="I362" s="76"/>
      <c r="J362" s="76"/>
      <c r="K362" s="76"/>
    </row>
    <row r="363" spans="8:11" ht="12.75">
      <c r="H363" s="76"/>
      <c r="I363" s="76"/>
      <c r="J363" s="76"/>
      <c r="K363" s="76"/>
    </row>
    <row r="364" spans="8:11" ht="12.75">
      <c r="H364" s="76"/>
      <c r="I364" s="76"/>
      <c r="J364" s="76"/>
      <c r="K364" s="76"/>
    </row>
    <row r="365" spans="8:11" ht="12.75">
      <c r="H365" s="76"/>
      <c r="I365" s="76"/>
      <c r="J365" s="76"/>
      <c r="K365" s="76"/>
    </row>
    <row r="366" spans="8:11" ht="12.75">
      <c r="H366" s="76"/>
      <c r="I366" s="76"/>
      <c r="J366" s="76"/>
      <c r="K366" s="76"/>
    </row>
    <row r="367" spans="8:11" ht="12.75">
      <c r="H367" s="76"/>
      <c r="I367" s="76"/>
      <c r="J367" s="76"/>
      <c r="K367" s="76"/>
    </row>
    <row r="368" spans="8:11" ht="12.75">
      <c r="H368" s="76"/>
      <c r="I368" s="76"/>
      <c r="J368" s="76"/>
      <c r="K368" s="76"/>
    </row>
    <row r="369" spans="8:11" ht="12.75">
      <c r="H369" s="76"/>
      <c r="I369" s="76"/>
      <c r="J369" s="76"/>
      <c r="K369" s="76"/>
    </row>
    <row r="370" spans="8:11" ht="12.75">
      <c r="H370" s="76"/>
      <c r="I370" s="76"/>
      <c r="J370" s="76"/>
      <c r="K370" s="76"/>
    </row>
    <row r="371" spans="8:11" ht="12.75">
      <c r="H371" s="76"/>
      <c r="I371" s="76"/>
      <c r="J371" s="76"/>
      <c r="K371" s="76"/>
    </row>
    <row r="372" spans="8:11" ht="12.75">
      <c r="H372" s="76"/>
      <c r="I372" s="76"/>
      <c r="J372" s="76"/>
      <c r="K372" s="76"/>
    </row>
    <row r="373" spans="8:11" ht="12.75">
      <c r="H373" s="76"/>
      <c r="I373" s="76"/>
      <c r="J373" s="76"/>
      <c r="K373" s="76"/>
    </row>
    <row r="374" spans="8:11" ht="12.75">
      <c r="H374" s="76"/>
      <c r="I374" s="76"/>
      <c r="J374" s="76"/>
      <c r="K374" s="76"/>
    </row>
    <row r="375" spans="8:11" ht="12.75">
      <c r="H375" s="76"/>
      <c r="I375" s="76"/>
      <c r="J375" s="76"/>
      <c r="K375" s="76"/>
    </row>
    <row r="376" spans="8:11" ht="12.75">
      <c r="H376" s="76"/>
      <c r="I376" s="76"/>
      <c r="J376" s="76"/>
      <c r="K376" s="76"/>
    </row>
    <row r="377" spans="8:11" ht="12.75">
      <c r="H377" s="76"/>
      <c r="I377" s="76"/>
      <c r="J377" s="76"/>
      <c r="K377" s="76"/>
    </row>
    <row r="378" spans="8:11" ht="12.75">
      <c r="H378" s="76"/>
      <c r="I378" s="76"/>
      <c r="J378" s="76"/>
      <c r="K378" s="76"/>
    </row>
    <row r="379" spans="8:11" ht="12.75">
      <c r="H379" s="76"/>
      <c r="I379" s="76"/>
      <c r="J379" s="76"/>
      <c r="K379" s="76"/>
    </row>
    <row r="380" spans="8:11" ht="12.75">
      <c r="H380" s="76"/>
      <c r="I380" s="76"/>
      <c r="J380" s="76"/>
      <c r="K380" s="76"/>
    </row>
    <row r="381" spans="8:11" ht="12.75">
      <c r="H381" s="76"/>
      <c r="I381" s="76"/>
      <c r="J381" s="76"/>
      <c r="K381" s="76"/>
    </row>
    <row r="382" spans="8:11" ht="12.75">
      <c r="H382" s="76"/>
      <c r="I382" s="76"/>
      <c r="J382" s="76"/>
      <c r="K382" s="76"/>
    </row>
    <row r="383" spans="8:11" ht="12.75">
      <c r="H383" s="76"/>
      <c r="I383" s="76"/>
      <c r="J383" s="76"/>
      <c r="K383" s="76"/>
    </row>
    <row r="384" spans="8:11" ht="12.75">
      <c r="H384" s="76"/>
      <c r="I384" s="76"/>
      <c r="J384" s="76"/>
      <c r="K384" s="76"/>
    </row>
    <row r="385" spans="8:11" ht="12.75">
      <c r="H385" s="76"/>
      <c r="I385" s="76"/>
      <c r="J385" s="76"/>
      <c r="K385" s="76"/>
    </row>
    <row r="386" spans="8:11" ht="12.75">
      <c r="H386" s="76"/>
      <c r="I386" s="76"/>
      <c r="J386" s="76"/>
      <c r="K386" s="76"/>
    </row>
    <row r="387" spans="8:11" ht="12.75">
      <c r="H387" s="76"/>
      <c r="I387" s="76"/>
      <c r="J387" s="76"/>
      <c r="K387" s="76"/>
    </row>
    <row r="388" spans="8:11" ht="12.75">
      <c r="H388" s="76"/>
      <c r="I388" s="76"/>
      <c r="J388" s="76"/>
      <c r="K388" s="76"/>
    </row>
    <row r="389" spans="8:11" ht="12.75">
      <c r="H389" s="76"/>
      <c r="I389" s="76"/>
      <c r="J389" s="76"/>
      <c r="K389" s="76"/>
    </row>
    <row r="390" spans="8:11" ht="12.75">
      <c r="H390" s="76"/>
      <c r="I390" s="76"/>
      <c r="J390" s="76"/>
      <c r="K390" s="76"/>
    </row>
    <row r="391" spans="8:11" ht="12.75">
      <c r="H391" s="76"/>
      <c r="I391" s="76"/>
      <c r="J391" s="76"/>
      <c r="K391" s="76"/>
    </row>
    <row r="392" spans="8:11" ht="12.75">
      <c r="H392" s="76"/>
      <c r="I392" s="76"/>
      <c r="J392" s="76"/>
      <c r="K392" s="76"/>
    </row>
    <row r="393" spans="8:11" ht="12.75">
      <c r="H393" s="76"/>
      <c r="I393" s="76"/>
      <c r="J393" s="76"/>
      <c r="K393" s="76"/>
    </row>
    <row r="394" spans="8:11" ht="12.75">
      <c r="H394" s="76"/>
      <c r="I394" s="76"/>
      <c r="J394" s="76"/>
      <c r="K394" s="76"/>
    </row>
    <row r="395" spans="8:11" ht="12.75">
      <c r="H395" s="76"/>
      <c r="I395" s="76"/>
      <c r="J395" s="76"/>
      <c r="K395" s="76"/>
    </row>
    <row r="396" spans="8:11" ht="12.75">
      <c r="H396" s="76"/>
      <c r="I396" s="76"/>
      <c r="J396" s="76"/>
      <c r="K396" s="76"/>
    </row>
    <row r="397" spans="8:11" ht="12.75">
      <c r="H397" s="76"/>
      <c r="I397" s="76"/>
      <c r="J397" s="76"/>
      <c r="K397" s="76"/>
    </row>
    <row r="398" spans="8:11" ht="12.75">
      <c r="H398" s="76"/>
      <c r="I398" s="76"/>
      <c r="J398" s="76"/>
      <c r="K398" s="76"/>
    </row>
    <row r="399" spans="8:11" ht="12.75">
      <c r="H399" s="76"/>
      <c r="I399" s="76"/>
      <c r="J399" s="76"/>
      <c r="K399" s="76"/>
    </row>
    <row r="400" spans="8:11" ht="12.75">
      <c r="H400" s="76"/>
      <c r="I400" s="76"/>
      <c r="J400" s="76"/>
      <c r="K400" s="76"/>
    </row>
    <row r="401" spans="8:11" ht="12.75">
      <c r="H401" s="76"/>
      <c r="I401" s="76"/>
      <c r="J401" s="76"/>
      <c r="K401" s="76"/>
    </row>
    <row r="402" spans="8:11" ht="12.75">
      <c r="H402" s="76"/>
      <c r="I402" s="76"/>
      <c r="J402" s="76"/>
      <c r="K402" s="76"/>
    </row>
    <row r="403" spans="8:11" ht="12.75">
      <c r="H403" s="76"/>
      <c r="I403" s="76"/>
      <c r="J403" s="76"/>
      <c r="K403" s="76"/>
    </row>
    <row r="404" spans="8:11" ht="12.75">
      <c r="H404" s="76"/>
      <c r="I404" s="76"/>
      <c r="J404" s="76"/>
      <c r="K404" s="76"/>
    </row>
    <row r="405" spans="8:11" ht="12.75">
      <c r="H405" s="76"/>
      <c r="I405" s="76"/>
      <c r="J405" s="76"/>
      <c r="K405" s="76"/>
    </row>
    <row r="406" spans="8:11" ht="12.75">
      <c r="H406" s="76"/>
      <c r="I406" s="76"/>
      <c r="J406" s="76"/>
      <c r="K406" s="76"/>
    </row>
    <row r="407" spans="8:11" ht="12.75">
      <c r="H407" s="76"/>
      <c r="I407" s="76"/>
      <c r="J407" s="76"/>
      <c r="K407" s="76"/>
    </row>
    <row r="408" spans="8:11" ht="12.75">
      <c r="H408" s="76"/>
      <c r="I408" s="76"/>
      <c r="J408" s="76"/>
      <c r="K408" s="76"/>
    </row>
    <row r="409" spans="8:11" ht="12.75">
      <c r="H409" s="76"/>
      <c r="I409" s="76"/>
      <c r="J409" s="76"/>
      <c r="K409" s="76"/>
    </row>
    <row r="410" spans="8:11" ht="12.75">
      <c r="H410" s="76"/>
      <c r="I410" s="76"/>
      <c r="J410" s="76"/>
      <c r="K410" s="76"/>
    </row>
    <row r="411" spans="8:11" ht="12.75">
      <c r="H411" s="76"/>
      <c r="I411" s="76"/>
      <c r="J411" s="76"/>
      <c r="K411" s="76"/>
    </row>
    <row r="412" spans="8:11" ht="12.75">
      <c r="H412" s="76"/>
      <c r="I412" s="76"/>
      <c r="J412" s="76"/>
      <c r="K412" s="76"/>
    </row>
    <row r="413" spans="8:11" ht="12.75">
      <c r="H413" s="76"/>
      <c r="I413" s="76"/>
      <c r="J413" s="76"/>
      <c r="K413" s="76"/>
    </row>
    <row r="414" spans="8:11" ht="12.75">
      <c r="H414" s="76"/>
      <c r="I414" s="76"/>
      <c r="J414" s="76"/>
      <c r="K414" s="76"/>
    </row>
    <row r="415" spans="8:11" ht="12.75">
      <c r="H415" s="76"/>
      <c r="I415" s="76"/>
      <c r="J415" s="76"/>
      <c r="K415" s="76"/>
    </row>
    <row r="416" spans="8:11" ht="12.75">
      <c r="H416" s="76"/>
      <c r="I416" s="76"/>
      <c r="J416" s="76"/>
      <c r="K416" s="76"/>
    </row>
    <row r="417" spans="8:11" ht="12.75">
      <c r="H417" s="76"/>
      <c r="I417" s="76"/>
      <c r="J417" s="76"/>
      <c r="K417" s="76"/>
    </row>
    <row r="418" spans="8:11" ht="12.75">
      <c r="H418" s="76"/>
      <c r="I418" s="76"/>
      <c r="J418" s="76"/>
      <c r="K418" s="76"/>
    </row>
    <row r="419" spans="8:11" ht="12.75">
      <c r="H419" s="76"/>
      <c r="I419" s="76"/>
      <c r="J419" s="76"/>
      <c r="K419" s="76"/>
    </row>
    <row r="420" spans="8:11" ht="12.75">
      <c r="H420" s="76"/>
      <c r="I420" s="76"/>
      <c r="J420" s="76"/>
      <c r="K420" s="76"/>
    </row>
    <row r="421" spans="8:11" ht="12.75">
      <c r="H421" s="76"/>
      <c r="I421" s="76"/>
      <c r="J421" s="76"/>
      <c r="K421" s="76"/>
    </row>
    <row r="422" spans="8:11" ht="12.75">
      <c r="H422" s="76"/>
      <c r="I422" s="76"/>
      <c r="J422" s="76"/>
      <c r="K422" s="76"/>
    </row>
    <row r="423" spans="8:11" ht="12.75">
      <c r="H423" s="76"/>
      <c r="I423" s="76"/>
      <c r="J423" s="76"/>
      <c r="K423" s="76"/>
    </row>
    <row r="424" spans="8:11" ht="12.75">
      <c r="H424" s="76"/>
      <c r="I424" s="76"/>
      <c r="J424" s="76"/>
      <c r="K424" s="76"/>
    </row>
    <row r="425" spans="8:11" ht="12.75">
      <c r="H425" s="76"/>
      <c r="I425" s="76"/>
      <c r="J425" s="76"/>
      <c r="K425" s="76"/>
    </row>
    <row r="426" spans="8:11" ht="12.75">
      <c r="H426" s="76"/>
      <c r="I426" s="76"/>
      <c r="J426" s="76"/>
      <c r="K426" s="76"/>
    </row>
    <row r="427" spans="8:11" ht="12.75">
      <c r="H427" s="76"/>
      <c r="I427" s="76"/>
      <c r="J427" s="76"/>
      <c r="K427" s="76"/>
    </row>
    <row r="428" spans="8:11" ht="12.75">
      <c r="H428" s="76"/>
      <c r="I428" s="76"/>
      <c r="J428" s="76"/>
      <c r="K428" s="76"/>
    </row>
    <row r="429" spans="8:11" ht="12.75">
      <c r="H429" s="76"/>
      <c r="I429" s="76"/>
      <c r="J429" s="76"/>
      <c r="K429" s="76"/>
    </row>
    <row r="430" spans="8:11" ht="12.75">
      <c r="H430" s="76"/>
      <c r="I430" s="76"/>
      <c r="J430" s="76"/>
      <c r="K430" s="76"/>
    </row>
    <row r="431" spans="8:11" ht="12.75">
      <c r="H431" s="76"/>
      <c r="I431" s="76"/>
      <c r="J431" s="76"/>
      <c r="K431" s="76"/>
    </row>
    <row r="432" spans="8:11" ht="12.75">
      <c r="H432" s="76"/>
      <c r="I432" s="76"/>
      <c r="J432" s="76"/>
      <c r="K432" s="76"/>
    </row>
    <row r="433" spans="8:11" ht="12.75">
      <c r="H433" s="76"/>
      <c r="I433" s="76"/>
      <c r="J433" s="76"/>
      <c r="K433" s="76"/>
    </row>
    <row r="434" spans="8:11" ht="12.75">
      <c r="H434" s="76"/>
      <c r="I434" s="76"/>
      <c r="J434" s="76"/>
      <c r="K434" s="76"/>
    </row>
    <row r="435" spans="8:11" ht="12.75">
      <c r="H435" s="76"/>
      <c r="I435" s="76"/>
      <c r="J435" s="76"/>
      <c r="K435" s="76"/>
    </row>
    <row r="436" spans="8:11" ht="12.75">
      <c r="H436" s="76"/>
      <c r="I436" s="76"/>
      <c r="J436" s="76"/>
      <c r="K436" s="76"/>
    </row>
    <row r="437" spans="8:11" ht="12.75">
      <c r="H437" s="76"/>
      <c r="I437" s="76"/>
      <c r="J437" s="76"/>
      <c r="K437" s="76"/>
    </row>
    <row r="438" spans="8:11" ht="12.75">
      <c r="H438" s="76"/>
      <c r="I438" s="76"/>
      <c r="J438" s="76"/>
      <c r="K438" s="76"/>
    </row>
    <row r="439" spans="8:11" ht="12.75">
      <c r="H439" s="76"/>
      <c r="I439" s="76"/>
      <c r="J439" s="76"/>
      <c r="K439" s="76"/>
    </row>
    <row r="440" spans="8:11" ht="12.75">
      <c r="H440" s="76"/>
      <c r="I440" s="76"/>
      <c r="J440" s="76"/>
      <c r="K440" s="76"/>
    </row>
    <row r="441" spans="8:11" ht="12.75">
      <c r="H441" s="76"/>
      <c r="I441" s="76"/>
      <c r="J441" s="76"/>
      <c r="K441" s="76"/>
    </row>
    <row r="442" spans="8:11" ht="12.75">
      <c r="H442" s="76"/>
      <c r="I442" s="76"/>
      <c r="J442" s="76"/>
      <c r="K442" s="76"/>
    </row>
    <row r="443" spans="8:11" ht="12.75">
      <c r="H443" s="76"/>
      <c r="I443" s="76"/>
      <c r="J443" s="76"/>
      <c r="K443" s="76"/>
    </row>
    <row r="444" spans="8:11" ht="12.75">
      <c r="H444" s="76"/>
      <c r="I444" s="76"/>
      <c r="J444" s="76"/>
      <c r="K444" s="76"/>
    </row>
    <row r="445" spans="8:11" ht="12.75">
      <c r="H445" s="76"/>
      <c r="I445" s="76"/>
      <c r="J445" s="76"/>
      <c r="K445" s="76"/>
    </row>
    <row r="446" spans="8:11" ht="12.75">
      <c r="H446" s="76"/>
      <c r="I446" s="76"/>
      <c r="J446" s="76"/>
      <c r="K446" s="76"/>
    </row>
    <row r="447" spans="8:11" ht="12.75">
      <c r="H447" s="76"/>
      <c r="I447" s="76"/>
      <c r="J447" s="76"/>
      <c r="K447" s="76"/>
    </row>
    <row r="448" spans="8:11" ht="12.75">
      <c r="H448" s="76"/>
      <c r="I448" s="76"/>
      <c r="J448" s="76"/>
      <c r="K448" s="76"/>
    </row>
    <row r="449" spans="8:11" ht="12.75">
      <c r="H449" s="76"/>
      <c r="I449" s="76"/>
      <c r="J449" s="76"/>
      <c r="K449" s="76"/>
    </row>
    <row r="450" spans="8:11" ht="12.75">
      <c r="H450" s="76"/>
      <c r="I450" s="76"/>
      <c r="J450" s="76"/>
      <c r="K450" s="76"/>
    </row>
    <row r="451" spans="8:11" ht="12.75">
      <c r="H451" s="76"/>
      <c r="I451" s="76"/>
      <c r="J451" s="76"/>
      <c r="K451" s="76"/>
    </row>
    <row r="452" spans="8:11" ht="12.75">
      <c r="H452" s="76"/>
      <c r="I452" s="76"/>
      <c r="J452" s="76"/>
      <c r="K452" s="76"/>
    </row>
    <row r="453" spans="8:11" ht="12.75">
      <c r="H453" s="76"/>
      <c r="I453" s="76"/>
      <c r="J453" s="76"/>
      <c r="K453" s="76"/>
    </row>
    <row r="454" spans="8:11" ht="12.75">
      <c r="H454" s="76"/>
      <c r="I454" s="76"/>
      <c r="J454" s="76"/>
      <c r="K454" s="76"/>
    </row>
    <row r="455" spans="8:11" ht="12.75">
      <c r="H455" s="76"/>
      <c r="I455" s="76"/>
      <c r="J455" s="76"/>
      <c r="K455" s="76"/>
    </row>
    <row r="456" spans="8:11" ht="12.75">
      <c r="H456" s="76"/>
      <c r="I456" s="76"/>
      <c r="J456" s="76"/>
      <c r="K456" s="76"/>
    </row>
    <row r="457" spans="8:11" ht="12.75">
      <c r="H457" s="76"/>
      <c r="I457" s="76"/>
      <c r="J457" s="76"/>
      <c r="K457" s="76"/>
    </row>
    <row r="458" spans="8:11" ht="12.75">
      <c r="H458" s="76"/>
      <c r="I458" s="76"/>
      <c r="J458" s="76"/>
      <c r="K458" s="76"/>
    </row>
    <row r="459" spans="8:11" ht="12.75">
      <c r="H459" s="76"/>
      <c r="I459" s="76"/>
      <c r="J459" s="76"/>
      <c r="K459" s="76"/>
    </row>
    <row r="460" spans="8:11" ht="12.75">
      <c r="H460" s="76"/>
      <c r="I460" s="76"/>
      <c r="J460" s="76"/>
      <c r="K460" s="76"/>
    </row>
  </sheetData>
  <sheetProtection/>
  <mergeCells count="11">
    <mergeCell ref="A138:B138"/>
    <mergeCell ref="A148:B148"/>
    <mergeCell ref="C3:C4"/>
    <mergeCell ref="D3:D4"/>
    <mergeCell ref="A1:F1"/>
    <mergeCell ref="A2:F2"/>
    <mergeCell ref="A3:A4"/>
    <mergeCell ref="B3:B4"/>
    <mergeCell ref="A65:B65"/>
    <mergeCell ref="A75:B75"/>
    <mergeCell ref="A76:B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UKazna8</cp:lastModifiedBy>
  <cp:lastPrinted>2014-02-13T05:07:52Z</cp:lastPrinted>
  <dcterms:created xsi:type="dcterms:W3CDTF">2010-02-01T13:08:46Z</dcterms:created>
  <dcterms:modified xsi:type="dcterms:W3CDTF">2016-09-15T17:52:54Z</dcterms:modified>
  <cp:category/>
  <cp:version/>
  <cp:contentType/>
  <cp:contentStatus/>
</cp:coreProperties>
</file>