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<sst xmlns="http://schemas.openxmlformats.org/spreadsheetml/2006/main" count="325" uniqueCount="128">
  <si>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</si>
  <si>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</si>
  <si>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</si>
  <si>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</si>
  <si>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</si>
  <si>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</si>
  <si>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</si>
  <si>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</si>
  <si>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</si>
  <si>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</si>
  <si>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</si>
  <si>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</si>
  <si>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</si>
  <si>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</si>
  <si>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</si>
  <si>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</si>
  <si>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</si>
  <si>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</si>
  <si>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</si>
  <si>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</si>
  <si>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</si>
  <si>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</si>
  <si>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</si>
  <si>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</si>
  <si>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</si>
  <si>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</si>
  <si>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</si>
  <si>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</si>
  <si>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</si>
  <si>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</si>
  <si>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</si>
  <si>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</si>
  <si>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</si>
  <si>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</si>
  <si>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</si>
  <si>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</si>
  <si>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</si>
  <si>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</si>
  <si>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</si>
  <si>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</si>
  <si>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</si>
  <si>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</si>
  <si>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</si>
  <si>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</si>
  <si>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</si>
  <si>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</si>
  <si>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</si>
  <si>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</si>
  <si>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</si>
  <si>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</si>
  <si>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</si>
  <si>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</si>
  <si>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</si>
  <si>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</si>
  <si>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</si>
  <si>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</si>
  <si>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</si>
  <si>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</si>
  <si>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</si>
  <si>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</si>
  <si>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</si>
  <si>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</si>
  <si>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</si>
  <si>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</si>
  <si>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</si>
  <si>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</si>
  <si>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</si>
  <si>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</si>
  <si>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</si>
  <si>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</si>
  <si>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</si>
  <si>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</si>
  <si>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</si>
  <si>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</si>
  <si>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</si>
  <si>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</si>
  <si>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</si>
  <si>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</si>
  <si>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</si>
  <si>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</si>
  <si>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</si>
  <si>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</si>
  <si>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</si>
  <si>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</si>
  <si>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</si>
  <si>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</si>
  <si>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</si>
  <si>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</si>
  <si>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</si>
  <si>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</si>
  <si>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</si>
  <si>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</si>
  <si>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</si>
  <si>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</si>
  <si>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</si>
  <si>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</si>
  <si>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</si>
  <si>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</si>
  <si>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</si>
  <si>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</si>
  <si>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</si>
  <si>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</si>
  <si>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</si>
  <si>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</si>
  <si>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</si>
  <si>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</si>
  <si>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</si>
  <si>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</si>
  <si>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</si>
  <si>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</si>
  <si>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</si>
  <si>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</si>
  <si>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</si>
  <si>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</si>
  <si>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</si>
  <si>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</si>
  <si>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</si>
  <si>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</si>
  <si>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</si>
  <si>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</si>
  <si>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</si>
  <si>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</si>
  <si>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</si>
  <si>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</si>
  <si>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об исполнении бюджетов поселений на 1 мая 2019 г.</t>
  </si>
  <si>
    <t>на 1 мая</t>
  </si>
  <si>
    <t>на 1 мая 2019 года</t>
  </si>
  <si>
    <t>исполнено на 1 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</si>
</sst>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районный 01.02.2019"/>
      <sheetName val="районный 01.03.2019"/>
      <sheetName val="районный 01.04.2019"/>
      <sheetName val="районный 01.05.2019"/>
      <sheetName val="поселения 01.02.2019"/>
      <sheetName val="поселения 01.03.2019 "/>
      <sheetName val="поселения 01.04.2019"/>
      <sheetName val="поселения 01.05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38">
      <selection activeCell="E30" sqref="E30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126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105</v>
      </c>
      <c r="D4" s="38" t="s">
        <v>106</v>
      </c>
      <c r="E4" s="38" t="s">
        <v>127</v>
      </c>
      <c r="F4" s="38" t="s">
        <v>58</v>
      </c>
      <c r="G4" s="38" t="s">
        <v>64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150396.8</v>
      </c>
      <c r="E5" s="78">
        <v>49415.7</v>
      </c>
      <c r="F5" s="89">
        <f>E5/C5</f>
        <v>0.3323386517524958</v>
      </c>
      <c r="G5" s="89">
        <f>E5/D5</f>
        <v>0.32856882593246667</v>
      </c>
    </row>
    <row r="6" spans="1:7" ht="15.75" outlineLevel="1">
      <c r="A6" s="39" t="s">
        <v>74</v>
      </c>
      <c r="B6" s="44" t="s">
        <v>75</v>
      </c>
      <c r="C6" s="78">
        <v>10431.2</v>
      </c>
      <c r="D6" s="78">
        <v>10431.2</v>
      </c>
      <c r="E6" s="78">
        <v>3660.6</v>
      </c>
      <c r="F6" s="89">
        <f>E6/C6</f>
        <v>0.35092798527494434</v>
      </c>
      <c r="G6" s="89">
        <f>E6/D6</f>
        <v>0.35092798527494434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4404.7</v>
      </c>
      <c r="E7" s="78">
        <v>2456.6</v>
      </c>
      <c r="F7" s="89">
        <f>E7/C7</f>
        <v>0.6273237997957098</v>
      </c>
      <c r="G7" s="89">
        <f>E7/D7</f>
        <v>0.5577224328558131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52.2</v>
      </c>
      <c r="F8" s="77" t="s">
        <v>14</v>
      </c>
      <c r="G8" s="77" t="s">
        <v>14</v>
      </c>
    </row>
    <row r="9" spans="1:7" ht="47.25" outlineLevel="1">
      <c r="A9" s="39" t="s">
        <v>103</v>
      </c>
      <c r="B9" s="44" t="s">
        <v>104</v>
      </c>
      <c r="C9" s="78">
        <v>100.5</v>
      </c>
      <c r="D9" s="78">
        <v>100.5</v>
      </c>
      <c r="E9" s="41">
        <v>29.5</v>
      </c>
      <c r="F9" s="89">
        <f>E9/C9</f>
        <v>0.2935323383084577</v>
      </c>
      <c r="G9" s="89">
        <f>E9/D9</f>
        <v>0.2935323383084577</v>
      </c>
    </row>
    <row r="10" spans="1:7" ht="15.75" outlineLevel="1">
      <c r="A10" s="39" t="s">
        <v>10</v>
      </c>
      <c r="B10" s="44" t="s">
        <v>63</v>
      </c>
      <c r="C10" s="78">
        <v>5020.5</v>
      </c>
      <c r="D10" s="78">
        <v>5020.5</v>
      </c>
      <c r="E10" s="78">
        <v>742.5</v>
      </c>
      <c r="F10" s="89">
        <f>E10/C10</f>
        <v>0.14789363609202272</v>
      </c>
      <c r="G10" s="89">
        <f>E10/D10</f>
        <v>0.14789363609202272</v>
      </c>
    </row>
    <row r="11" spans="1:7" ht="15.75" outlineLevel="1">
      <c r="A11" s="39" t="s">
        <v>90</v>
      </c>
      <c r="B11" s="44" t="s">
        <v>88</v>
      </c>
      <c r="C11" s="78">
        <v>3817.9</v>
      </c>
      <c r="D11" s="78">
        <v>3817.9</v>
      </c>
      <c r="E11" s="78">
        <v>1741.6</v>
      </c>
      <c r="F11" s="89">
        <f>E11/C11</f>
        <v>0.45616700280258776</v>
      </c>
      <c r="G11" s="89">
        <f>E11/D11</f>
        <v>0.45616700280258776</v>
      </c>
    </row>
    <row r="12" spans="1:7" ht="15.75" outlineLevel="1">
      <c r="A12" s="39" t="s">
        <v>90</v>
      </c>
      <c r="B12" s="44" t="s">
        <v>89</v>
      </c>
      <c r="C12" s="78">
        <v>8796.9</v>
      </c>
      <c r="D12" s="78">
        <v>8796.9</v>
      </c>
      <c r="E12" s="78">
        <v>606.2</v>
      </c>
      <c r="F12" s="89">
        <f>E12/C12</f>
        <v>0.0689106389750935</v>
      </c>
      <c r="G12" s="89">
        <f>E12/D12</f>
        <v>0.0689106389750935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847.4</v>
      </c>
      <c r="F13" s="89">
        <f>E13/C13</f>
        <v>0.2587401911392019</v>
      </c>
      <c r="G13" s="89">
        <f>E13/D13</f>
        <v>0.2587401911392019</v>
      </c>
    </row>
    <row r="14" spans="1:249" s="46" customFormat="1" ht="15.75" outlineLevel="1">
      <c r="A14" s="39" t="s">
        <v>101</v>
      </c>
      <c r="B14" s="44" t="s">
        <v>102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186260.6</v>
      </c>
      <c r="E15" s="76">
        <f>SUM(E5:E14)</f>
        <v>59552.29999999999</v>
      </c>
      <c r="F15" s="42">
        <f>E15/C15</f>
        <v>0.3235379285353778</v>
      </c>
      <c r="G15" s="42">
        <f>E15/D15</f>
        <v>0.31972569614829965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69</v>
      </c>
      <c r="B16" s="40" t="s">
        <v>16</v>
      </c>
      <c r="C16" s="78">
        <v>5380.3</v>
      </c>
      <c r="D16" s="78">
        <v>5539.7</v>
      </c>
      <c r="E16" s="41">
        <v>2336.9</v>
      </c>
      <c r="F16" s="89">
        <f>E16/C16</f>
        <v>0.434343809824731</v>
      </c>
      <c r="G16" s="89">
        <f>E16/D16</f>
        <v>0.42184594833655253</v>
      </c>
    </row>
    <row r="17" spans="1:7" ht="15.75" outlineLevel="1">
      <c r="A17" s="39" t="s">
        <v>78</v>
      </c>
      <c r="B17" s="40" t="s">
        <v>16</v>
      </c>
      <c r="C17" s="78">
        <v>569.5</v>
      </c>
      <c r="D17" s="78">
        <v>569.5</v>
      </c>
      <c r="E17" s="41">
        <v>262.7</v>
      </c>
      <c r="F17" s="89">
        <f>E17/C17</f>
        <v>0.4612818261633011</v>
      </c>
      <c r="G17" s="89">
        <f>E17/D17</f>
        <v>0.4612818261633011</v>
      </c>
    </row>
    <row r="18" spans="1:7" ht="31.5" outlineLevel="1">
      <c r="A18" s="39" t="s">
        <v>61</v>
      </c>
      <c r="B18" s="44" t="s">
        <v>17</v>
      </c>
      <c r="C18" s="78">
        <v>1303.5</v>
      </c>
      <c r="D18" s="78">
        <v>1303.5</v>
      </c>
      <c r="E18" s="41">
        <v>588.2</v>
      </c>
      <c r="F18" s="89">
        <f>E18/C18</f>
        <v>0.45124664365170697</v>
      </c>
      <c r="G18" s="89">
        <f>E18/D18</f>
        <v>0.45124664365170697</v>
      </c>
    </row>
    <row r="19" spans="1:7" ht="31.5" outlineLevel="1">
      <c r="A19" s="39" t="s">
        <v>66</v>
      </c>
      <c r="B19" s="44" t="s">
        <v>67</v>
      </c>
      <c r="C19" s="78">
        <v>7</v>
      </c>
      <c r="D19" s="78">
        <v>7</v>
      </c>
      <c r="E19" s="41">
        <v>2</v>
      </c>
      <c r="F19" s="89">
        <f>E19/C19</f>
        <v>0.2857142857142857</v>
      </c>
      <c r="G19" s="89">
        <f>E19/D19</f>
        <v>0.2857142857142857</v>
      </c>
    </row>
    <row r="20" spans="1:7" ht="31.5" outlineLevel="1">
      <c r="A20" s="39" t="s">
        <v>60</v>
      </c>
      <c r="B20" s="44" t="s">
        <v>18</v>
      </c>
      <c r="C20" s="78">
        <v>200</v>
      </c>
      <c r="D20" s="78">
        <v>200</v>
      </c>
      <c r="E20" s="41">
        <v>116.7</v>
      </c>
      <c r="F20" s="89">
        <f>E20/C20</f>
        <v>0.5835</v>
      </c>
      <c r="G20" s="89">
        <f>E20/D20</f>
        <v>0.5835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67.4</v>
      </c>
      <c r="F21" s="89">
        <f>E21/C21</f>
        <v>0.22466666666666668</v>
      </c>
      <c r="G21" s="89">
        <f>E21/D21</f>
        <v>0.22466666666666668</v>
      </c>
    </row>
    <row r="22" spans="1:7" ht="15.75" outlineLevel="1">
      <c r="A22" s="39" t="s">
        <v>91</v>
      </c>
      <c r="B22" s="44" t="s">
        <v>107</v>
      </c>
      <c r="C22" s="78">
        <v>40</v>
      </c>
      <c r="D22" s="78">
        <v>40</v>
      </c>
      <c r="E22" s="41">
        <v>8.7</v>
      </c>
      <c r="F22" s="89">
        <f>E22/C22</f>
        <v>0.21749999999999997</v>
      </c>
      <c r="G22" s="89">
        <f>E22/D22</f>
        <v>0.21749999999999997</v>
      </c>
    </row>
    <row r="23" spans="1:7" ht="30.75" customHeight="1" outlineLevel="1">
      <c r="A23" s="39" t="s">
        <v>87</v>
      </c>
      <c r="B23" s="44" t="s">
        <v>84</v>
      </c>
      <c r="C23" s="78">
        <v>900</v>
      </c>
      <c r="D23" s="78">
        <v>3221.8</v>
      </c>
      <c r="E23" s="78">
        <v>187.8</v>
      </c>
      <c r="F23" s="89">
        <f>E23/C23</f>
        <v>0.20866666666666667</v>
      </c>
      <c r="G23" s="89">
        <f>E23/D23</f>
        <v>0.05829039667266745</v>
      </c>
    </row>
    <row r="24" spans="1:7" ht="31.5" outlineLevel="1">
      <c r="A24" s="39" t="s">
        <v>73</v>
      </c>
      <c r="B24" s="44" t="s">
        <v>68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72</v>
      </c>
      <c r="B25" s="44" t="s">
        <v>21</v>
      </c>
      <c r="C25" s="78">
        <v>600</v>
      </c>
      <c r="D25" s="78">
        <v>600</v>
      </c>
      <c r="E25" s="41">
        <v>710.8</v>
      </c>
      <c r="F25" s="89">
        <f>E25/C25</f>
        <v>1.1846666666666665</v>
      </c>
      <c r="G25" s="89">
        <f>E25/D25</f>
        <v>1.1846666666666665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120</v>
      </c>
      <c r="F26" s="89">
        <f>E26/C26</f>
        <v>0.22358859698155392</v>
      </c>
      <c r="G26" s="89">
        <f>E26/D26</f>
        <v>0.22358859698155392</v>
      </c>
    </row>
    <row r="27" spans="1:249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12418.2</v>
      </c>
      <c r="E28" s="49">
        <f>SUM(E16:E27)</f>
        <v>4401.2</v>
      </c>
      <c r="F28" s="42">
        <f>E28/C28</f>
        <v>0.44291033511120054</v>
      </c>
      <c r="G28" s="42">
        <f>E28/D28</f>
        <v>0.35441529368185404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198678.80000000002</v>
      </c>
      <c r="E29" s="49">
        <f>E15+E28</f>
        <v>63953.499999999985</v>
      </c>
      <c r="F29" s="42">
        <f>E29/C29</f>
        <v>0.32965228870290075</v>
      </c>
      <c r="G29" s="42">
        <f>E29/D29</f>
        <v>0.3218939313102353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469804.9</v>
      </c>
      <c r="E30" s="49">
        <f>E31+E36+E37</f>
        <v>140151.00000000003</v>
      </c>
      <c r="F30" s="43">
        <f>E30/C30</f>
        <v>0.4167480680006673</v>
      </c>
      <c r="G30" s="43">
        <f>E30/D30</f>
        <v>0.2983174504991328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78.75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470900.4</v>
      </c>
      <c r="E31" s="49">
        <f>E32+E33+E34+E35</f>
        <v>141246.50000000003</v>
      </c>
      <c r="F31" s="43">
        <f>E31/C31</f>
        <v>0.42000560814304755</v>
      </c>
      <c r="G31" s="43">
        <f>E31/D31</f>
        <v>0.2999498407731232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108</v>
      </c>
      <c r="B32" s="48" t="s">
        <v>32</v>
      </c>
      <c r="C32" s="49">
        <v>131709.2</v>
      </c>
      <c r="D32" s="49">
        <v>131709.2</v>
      </c>
      <c r="E32" s="49">
        <v>52134.9</v>
      </c>
      <c r="F32" s="43">
        <f>E32/C32</f>
        <v>0.3958333966040337</v>
      </c>
      <c r="G32" s="43">
        <f>E32/D32</f>
        <v>0.3958333966040337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94.5">
      <c r="A33" s="48" t="s">
        <v>109</v>
      </c>
      <c r="B33" s="48" t="s">
        <v>33</v>
      </c>
      <c r="C33" s="49">
        <v>3410</v>
      </c>
      <c r="D33" s="49">
        <v>127902.7</v>
      </c>
      <c r="E33" s="49">
        <v>623.8</v>
      </c>
      <c r="F33" s="43">
        <f>E33/C33</f>
        <v>0.18293255131964808</v>
      </c>
      <c r="G33" s="43">
        <f>E33/D33</f>
        <v>0.0048771448921719395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110</v>
      </c>
      <c r="B34" s="48" t="s">
        <v>34</v>
      </c>
      <c r="C34" s="49">
        <v>201177.5</v>
      </c>
      <c r="D34" s="49">
        <v>201700.9</v>
      </c>
      <c r="E34" s="49">
        <v>81371.6</v>
      </c>
      <c r="F34" s="43">
        <f>E34/C34</f>
        <v>0.4044766437598638</v>
      </c>
      <c r="G34" s="43">
        <f>E34/D34</f>
        <v>0.403427054614035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111</v>
      </c>
      <c r="B35" s="48" t="s">
        <v>59</v>
      </c>
      <c r="C35" s="49">
        <v>0</v>
      </c>
      <c r="D35" s="49">
        <v>9587.6</v>
      </c>
      <c r="E35" s="49">
        <v>7116.2</v>
      </c>
      <c r="F35" s="89"/>
      <c r="G35" s="42">
        <f>E35/D35</f>
        <v>0.7422295464975593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85</v>
      </c>
      <c r="B36" s="50" t="s">
        <v>86</v>
      </c>
      <c r="C36" s="86"/>
      <c r="D36" s="87"/>
      <c r="E36" s="88"/>
      <c r="F36" s="89"/>
      <c r="G36" s="89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112</v>
      </c>
      <c r="B37" s="50" t="s">
        <v>62</v>
      </c>
      <c r="C37" s="49"/>
      <c r="D37" s="76">
        <v>-1095.5</v>
      </c>
      <c r="E37" s="76">
        <v>-1095.5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9" t="s">
        <v>35</v>
      </c>
      <c r="B38" s="99"/>
      <c r="C38" s="49">
        <f>C29+C30</f>
        <v>530299.6</v>
      </c>
      <c r="D38" s="49">
        <f>D29+D30</f>
        <v>668483.7000000001</v>
      </c>
      <c r="E38" s="49">
        <f>E29+E30</f>
        <v>204104.5</v>
      </c>
      <c r="F38" s="42">
        <f>E38/C38</f>
        <v>0.3848852610863746</v>
      </c>
      <c r="G38" s="42">
        <f>E38/D38</f>
        <v>0.3053245726111197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E26" sqref="E26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126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113</v>
      </c>
      <c r="D4" s="57" t="s">
        <v>114</v>
      </c>
      <c r="E4" s="55" t="s">
        <v>127</v>
      </c>
      <c r="F4" s="55" t="s">
        <v>58</v>
      </c>
      <c r="G4" s="55" t="s">
        <v>65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135628.9</v>
      </c>
      <c r="E5" s="78">
        <v>44491.9</v>
      </c>
      <c r="F5" s="77">
        <f>E5/C5</f>
        <v>0.33222025508706876</v>
      </c>
      <c r="G5" s="77">
        <f>E5/D5</f>
        <v>0.3280414424949255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4404.7</v>
      </c>
      <c r="E6" s="78">
        <v>2456.6</v>
      </c>
      <c r="F6" s="77">
        <f>E6/C6</f>
        <v>0.6273237997957098</v>
      </c>
      <c r="G6" s="77">
        <f>E6/D6</f>
        <v>0.5577224328558131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26.1</v>
      </c>
      <c r="F7" s="77" t="s">
        <v>14</v>
      </c>
      <c r="G7" s="77" t="s">
        <v>14</v>
      </c>
    </row>
    <row r="8" spans="1:249" s="56" customFormat="1" ht="31.5" outlineLevel="1">
      <c r="A8" s="39" t="s">
        <v>103</v>
      </c>
      <c r="B8" s="44" t="s">
        <v>104</v>
      </c>
      <c r="C8" s="78">
        <v>100.5</v>
      </c>
      <c r="D8" s="78">
        <v>100.5</v>
      </c>
      <c r="E8" s="41">
        <v>29.5</v>
      </c>
      <c r="F8" s="89">
        <f>E8/C8</f>
        <v>0.2935323383084577</v>
      </c>
      <c r="G8" s="89">
        <f>E8/D8</f>
        <v>0.2935323383084577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847.4</v>
      </c>
      <c r="F9" s="77">
        <f>E9/C9</f>
        <v>0.2587401911392019</v>
      </c>
      <c r="G9" s="77">
        <f>E9/D9</f>
        <v>0.2587401911392019</v>
      </c>
    </row>
    <row r="10" spans="1:249" s="58" customFormat="1" ht="15.75" outlineLevel="1">
      <c r="A10" s="39" t="s">
        <v>101</v>
      </c>
      <c r="B10" s="40" t="s">
        <v>102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143417.7</v>
      </c>
      <c r="E11" s="76">
        <f>SUM(E5:E10)</f>
        <v>47851.5</v>
      </c>
      <c r="F11" s="43">
        <f>E11/C11</f>
        <v>0.33883645015330366</v>
      </c>
      <c r="G11" s="43">
        <f>E11/D11</f>
        <v>0.3336512857199634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69</v>
      </c>
      <c r="B12" s="40" t="s">
        <v>16</v>
      </c>
      <c r="C12" s="78">
        <v>3171.3</v>
      </c>
      <c r="D12" s="78">
        <v>3330.7</v>
      </c>
      <c r="E12" s="41">
        <v>1376.6</v>
      </c>
      <c r="F12" s="89">
        <f>E12/C12</f>
        <v>0.4340806609276952</v>
      </c>
      <c r="G12" s="89">
        <f>E12/D12</f>
        <v>0.41330651214459424</v>
      </c>
    </row>
    <row r="13" spans="1:7" s="45" customFormat="1" ht="15.75" outlineLevel="1">
      <c r="A13" s="39" t="s">
        <v>78</v>
      </c>
      <c r="B13" s="40" t="s">
        <v>16</v>
      </c>
      <c r="C13" s="41">
        <v>569.5</v>
      </c>
      <c r="D13" s="41">
        <v>569.5</v>
      </c>
      <c r="E13" s="41">
        <v>262.7</v>
      </c>
      <c r="F13" s="89">
        <f>E13/C13</f>
        <v>0.4612818261633011</v>
      </c>
      <c r="G13" s="89">
        <f>E13/D13</f>
        <v>0.4612818261633011</v>
      </c>
    </row>
    <row r="14" spans="1:7" s="45" customFormat="1" ht="15.75" outlineLevel="1">
      <c r="A14" s="39" t="s">
        <v>61</v>
      </c>
      <c r="B14" s="44" t="s">
        <v>17</v>
      </c>
      <c r="C14" s="78">
        <v>1303.5</v>
      </c>
      <c r="D14" s="78">
        <v>1303.5</v>
      </c>
      <c r="E14" s="41">
        <v>588.2</v>
      </c>
      <c r="F14" s="89">
        <f>E14/C14</f>
        <v>0.45124664365170697</v>
      </c>
      <c r="G14" s="89">
        <f>E14/D14</f>
        <v>0.45124664365170697</v>
      </c>
    </row>
    <row r="15" spans="1:7" s="45" customFormat="1" ht="31.5" outlineLevel="1">
      <c r="A15" s="39" t="s">
        <v>66</v>
      </c>
      <c r="B15" s="44" t="s">
        <v>67</v>
      </c>
      <c r="C15" s="41">
        <v>7</v>
      </c>
      <c r="D15" s="41">
        <v>7</v>
      </c>
      <c r="E15" s="41">
        <v>2</v>
      </c>
      <c r="F15" s="89">
        <f>E15/C15</f>
        <v>0.2857142857142857</v>
      </c>
      <c r="G15" s="89">
        <f>E15/D15</f>
        <v>0.2857142857142857</v>
      </c>
    </row>
    <row r="16" spans="1:7" s="45" customFormat="1" ht="15.75" outlineLevel="1">
      <c r="A16" s="39" t="s">
        <v>60</v>
      </c>
      <c r="B16" s="44" t="s">
        <v>18</v>
      </c>
      <c r="C16" s="41">
        <v>130</v>
      </c>
      <c r="D16" s="41">
        <v>130</v>
      </c>
      <c r="E16" s="41">
        <v>54.1</v>
      </c>
      <c r="F16" s="89">
        <f>E16/C16</f>
        <v>0.41615384615384615</v>
      </c>
      <c r="G16" s="89">
        <f>E16/D16</f>
        <v>0.41615384615384615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67.4</v>
      </c>
      <c r="F17" s="89">
        <f>E17/C17</f>
        <v>0.22466666666666668</v>
      </c>
      <c r="G17" s="89">
        <f>E17/D17</f>
        <v>0.22466666666666668</v>
      </c>
    </row>
    <row r="18" spans="1:7" s="45" customFormat="1" ht="15.75" outlineLevel="1">
      <c r="A18" s="39" t="s">
        <v>92</v>
      </c>
      <c r="B18" s="44" t="s">
        <v>93</v>
      </c>
      <c r="C18" s="78">
        <v>40</v>
      </c>
      <c r="D18" s="78">
        <v>40</v>
      </c>
      <c r="E18" s="41">
        <v>8.7</v>
      </c>
      <c r="F18" s="89">
        <f>E18/C18</f>
        <v>0.21749999999999997</v>
      </c>
      <c r="G18" s="89">
        <f>E18/D18</f>
        <v>0.21749999999999997</v>
      </c>
    </row>
    <row r="19" spans="1:7" s="45" customFormat="1" ht="30.75" customHeight="1" outlineLevel="1">
      <c r="A19" s="39" t="s">
        <v>94</v>
      </c>
      <c r="B19" s="44" t="s">
        <v>84</v>
      </c>
      <c r="C19" s="78">
        <v>900</v>
      </c>
      <c r="D19" s="78">
        <v>3221.8</v>
      </c>
      <c r="E19" s="78">
        <v>177.5</v>
      </c>
      <c r="F19" s="89">
        <f>E19/C19</f>
        <v>0.19722222222222222</v>
      </c>
      <c r="G19" s="89">
        <f>E19/D19</f>
        <v>0.05509342603513564</v>
      </c>
    </row>
    <row r="20" spans="1:7" s="45" customFormat="1" ht="15.75" outlineLevel="1">
      <c r="A20" s="39" t="s">
        <v>73</v>
      </c>
      <c r="B20" s="44" t="s">
        <v>68</v>
      </c>
      <c r="C20" s="41">
        <v>100</v>
      </c>
      <c r="D20" s="41">
        <v>100</v>
      </c>
      <c r="E20" s="41"/>
      <c r="F20" s="89">
        <f>E20/C20</f>
        <v>0</v>
      </c>
      <c r="G20" s="89">
        <f>E20/D20</f>
        <v>0</v>
      </c>
    </row>
    <row r="21" spans="1:7" s="45" customFormat="1" ht="15.75" outlineLevel="1">
      <c r="A21" s="39" t="s">
        <v>72</v>
      </c>
      <c r="B21" s="44" t="s">
        <v>21</v>
      </c>
      <c r="C21" s="41">
        <v>350</v>
      </c>
      <c r="D21" s="41">
        <v>350</v>
      </c>
      <c r="E21" s="41">
        <v>420.6</v>
      </c>
      <c r="F21" s="89">
        <f>E21/C21</f>
        <v>1.2017142857142857</v>
      </c>
      <c r="G21" s="89">
        <f>E21/D21</f>
        <v>1.2017142857142857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120</v>
      </c>
      <c r="F22" s="89">
        <f>E22/C22</f>
        <v>0.22358859698155392</v>
      </c>
      <c r="G22" s="89">
        <f>E22/D22</f>
        <v>0.22358859698155392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9889.2</v>
      </c>
      <c r="E24" s="88">
        <f>SUM(E12:E23)</f>
        <v>3077.7999999999997</v>
      </c>
      <c r="F24" s="43">
        <f>E24/C24</f>
        <v>0.41546976241900646</v>
      </c>
      <c r="G24" s="43">
        <f>E24/D24</f>
        <v>0.31122841079157054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153306.90000000002</v>
      </c>
      <c r="E25" s="49">
        <f>E11+E24</f>
        <v>50929.3</v>
      </c>
      <c r="F25" s="52">
        <f>E25/C25</f>
        <v>0.34265597351831045</v>
      </c>
      <c r="G25" s="52">
        <f>E25/D25</f>
        <v>0.33220487792786885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</f>
        <v>336836.7</v>
      </c>
      <c r="D26" s="49">
        <f>D27+D32+D33+D34</f>
        <v>470344.9</v>
      </c>
      <c r="E26" s="49">
        <f>E27+E32+E33+E34</f>
        <v>140281.00000000003</v>
      </c>
      <c r="F26" s="43">
        <f>E26/C26</f>
        <v>0.41646590172626685</v>
      </c>
      <c r="G26" s="43">
        <f>E26/D26</f>
        <v>0.2982513470434144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471440.4</v>
      </c>
      <c r="E27" s="49">
        <f>E28+E29+E30+E31</f>
        <v>141376.50000000003</v>
      </c>
      <c r="F27" s="43">
        <f>E27/C27</f>
        <v>0.41971821954080424</v>
      </c>
      <c r="G27" s="43">
        <f>E27/D27</f>
        <v>0.299882021142015</v>
      </c>
    </row>
    <row r="28" spans="1:249" ht="31.5">
      <c r="A28" s="48" t="s">
        <v>116</v>
      </c>
      <c r="B28" s="48" t="s">
        <v>32</v>
      </c>
      <c r="C28" s="49">
        <v>131709.2</v>
      </c>
      <c r="D28" s="49">
        <v>131709.2</v>
      </c>
      <c r="E28" s="49">
        <v>52134.9</v>
      </c>
      <c r="F28" s="43">
        <f>E28/C28</f>
        <v>0.3958333966040337</v>
      </c>
      <c r="G28" s="43">
        <f>E28/D28</f>
        <v>0.3958333966040337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117</v>
      </c>
      <c r="B29" s="48" t="s">
        <v>33</v>
      </c>
      <c r="C29" s="49">
        <v>3410</v>
      </c>
      <c r="D29" s="49">
        <v>127902.7</v>
      </c>
      <c r="E29" s="49">
        <v>623.8</v>
      </c>
      <c r="F29" s="43">
        <f>E29/C29</f>
        <v>0.18293255131964808</v>
      </c>
      <c r="G29" s="43">
        <f>E29/D29</f>
        <v>0.0048771448921719395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118</v>
      </c>
      <c r="B30" s="48" t="s">
        <v>34</v>
      </c>
      <c r="C30" s="49">
        <v>201177.5</v>
      </c>
      <c r="D30" s="49">
        <v>201700.9</v>
      </c>
      <c r="E30" s="49">
        <v>81371.6</v>
      </c>
      <c r="F30" s="43">
        <f>E30/C30</f>
        <v>0.4044766437598638</v>
      </c>
      <c r="G30" s="43">
        <f>E30/D30</f>
        <v>0.403427054614035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119</v>
      </c>
      <c r="B31" s="48" t="s">
        <v>59</v>
      </c>
      <c r="C31" s="49">
        <v>540</v>
      </c>
      <c r="D31" s="49">
        <v>10127.6</v>
      </c>
      <c r="E31" s="49">
        <v>7246.2</v>
      </c>
      <c r="F31" s="43" t="s">
        <v>14</v>
      </c>
      <c r="G31" s="42">
        <f>E31/D31</f>
        <v>0.7154903432205063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85</v>
      </c>
      <c r="B32" s="50" t="s">
        <v>86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123</v>
      </c>
      <c r="B33" s="50" t="s">
        <v>115</v>
      </c>
      <c r="C33" s="86"/>
      <c r="D33" s="87"/>
      <c r="E33" s="88"/>
      <c r="F33" s="77"/>
      <c r="G33" s="4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112</v>
      </c>
      <c r="B34" s="50" t="s">
        <v>62</v>
      </c>
      <c r="C34" s="49"/>
      <c r="D34" s="76">
        <v>-1095.5</v>
      </c>
      <c r="E34" s="76">
        <v>-1095.5</v>
      </c>
      <c r="F34" s="52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4" t="s">
        <v>35</v>
      </c>
      <c r="B35" s="105"/>
      <c r="C35" s="49">
        <f>C25+C26</f>
        <v>485467.7</v>
      </c>
      <c r="D35" s="49">
        <f>D25+D26</f>
        <v>623651.8</v>
      </c>
      <c r="E35" s="49">
        <f>E25+E26</f>
        <v>191210.30000000005</v>
      </c>
      <c r="F35" s="75">
        <f>E35/C35</f>
        <v>0.3938682223348743</v>
      </c>
      <c r="G35" s="75">
        <f>E35/D35</f>
        <v>0.3065978483506342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9"/>
  <sheetViews>
    <sheetView zoomScalePageLayoutView="0" workbookViewId="0" topLeftCell="A100">
      <selection activeCell="M129" sqref="M129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1" t="s">
        <v>37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124</v>
      </c>
      <c r="B2" s="122"/>
      <c r="C2" s="122"/>
      <c r="D2" s="122"/>
      <c r="E2" s="122"/>
      <c r="F2" s="122"/>
      <c r="G2" s="34"/>
    </row>
    <row r="3" spans="1:11" ht="13.5" customHeight="1">
      <c r="A3" s="111" t="s">
        <v>2</v>
      </c>
      <c r="B3" s="111" t="s">
        <v>3</v>
      </c>
      <c r="C3" s="123" t="s">
        <v>120</v>
      </c>
      <c r="D3" s="124" t="s">
        <v>121</v>
      </c>
      <c r="E3" s="61" t="s">
        <v>38</v>
      </c>
      <c r="F3" s="79" t="s">
        <v>79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2"/>
      <c r="B4" s="112"/>
      <c r="C4" s="112"/>
      <c r="D4" s="125"/>
      <c r="E4" s="97" t="s">
        <v>125</v>
      </c>
      <c r="F4" s="93" t="s">
        <v>80</v>
      </c>
      <c r="G4" s="64" t="s">
        <v>70</v>
      </c>
      <c r="H4" s="65" t="s">
        <v>40</v>
      </c>
      <c r="I4" s="65" t="s">
        <v>41</v>
      </c>
      <c r="J4" s="98" t="s">
        <v>95</v>
      </c>
      <c r="K4" s="98" t="s">
        <v>71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4923.8</v>
      </c>
      <c r="F5" s="4">
        <f>F6+F7+F8+F9+F10+F11+F12+F13+F14</f>
        <v>0</v>
      </c>
      <c r="G5" s="5">
        <f>E5/C5</f>
        <v>0.3334123335071337</v>
      </c>
      <c r="H5" s="16" t="e">
        <f>E5/#REF!</f>
        <v>#REF!</v>
      </c>
      <c r="I5" s="16" t="e">
        <f>E5/#REF!</f>
        <v>#REF!</v>
      </c>
      <c r="J5" s="16">
        <f>E5/C5</f>
        <v>0.3334123335071337</v>
      </c>
      <c r="K5" s="15">
        <f>E5/D5</f>
        <v>0.3334123335071337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156.8</v>
      </c>
      <c r="F6" s="68"/>
      <c r="G6" s="69"/>
      <c r="H6" s="70"/>
      <c r="I6" s="70"/>
      <c r="J6" s="70">
        <f>E6/C6</f>
        <v>0.32390002065688905</v>
      </c>
      <c r="K6" s="70">
        <f>E6/D6</f>
        <v>0.32390002065688905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69.1</v>
      </c>
      <c r="F7" s="68"/>
      <c r="G7" s="69"/>
      <c r="H7" s="70"/>
      <c r="I7" s="70"/>
      <c r="J7" s="70">
        <f>E7/C7</f>
        <v>0.30253940455341505</v>
      </c>
      <c r="K7" s="70">
        <f>E7/D7</f>
        <v>0.30253940455341505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139.4</v>
      </c>
      <c r="F8" s="67"/>
      <c r="G8" s="69"/>
      <c r="H8" s="70"/>
      <c r="I8" s="70"/>
      <c r="J8" s="70">
        <f>E8/C8</f>
        <v>0.36020671834625323</v>
      </c>
      <c r="K8" s="70">
        <f>E8/D8</f>
        <v>0.36020671834625323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140.6</v>
      </c>
      <c r="F9" s="68"/>
      <c r="G9" s="69"/>
      <c r="H9" s="70"/>
      <c r="I9" s="70"/>
      <c r="J9" s="70">
        <f>E9/C9</f>
        <v>0.3308235294117647</v>
      </c>
      <c r="K9" s="70">
        <f>E9/D9</f>
        <v>0.3308235294117647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51.6</v>
      </c>
      <c r="F10" s="68"/>
      <c r="G10" s="69"/>
      <c r="H10" s="70"/>
      <c r="I10" s="70"/>
      <c r="J10" s="70">
        <f>E10/C10</f>
        <v>0.7206703910614526</v>
      </c>
      <c r="K10" s="70">
        <f>E10/D10</f>
        <v>0.7206703910614526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463.2</v>
      </c>
      <c r="F11" s="68"/>
      <c r="G11" s="69"/>
      <c r="H11" s="70"/>
      <c r="I11" s="70"/>
      <c r="J11" s="70">
        <f>E11/C11</f>
        <v>0.30716180371352786</v>
      </c>
      <c r="K11" s="70">
        <f>E11/D11</f>
        <v>0.30716180371352786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58.6</v>
      </c>
      <c r="F12" s="68"/>
      <c r="G12" s="69"/>
      <c r="H12" s="70"/>
      <c r="I12" s="70"/>
      <c r="J12" s="70">
        <f>E12/C12</f>
        <v>0.3257365202890495</v>
      </c>
      <c r="K12" s="70">
        <f>E12/D12</f>
        <v>0.3257365202890495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109.7</v>
      </c>
      <c r="F13" s="68"/>
      <c r="G13" s="69"/>
      <c r="H13" s="70"/>
      <c r="I13" s="70"/>
      <c r="J13" s="70">
        <f>E13/C13</f>
        <v>0.3894213702520412</v>
      </c>
      <c r="K13" s="70">
        <f>E13/D13</f>
        <v>0.3894213702520412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3734.8</v>
      </c>
      <c r="F14" s="68"/>
      <c r="G14" s="69"/>
      <c r="H14" s="70"/>
      <c r="I14" s="70"/>
      <c r="J14" s="70">
        <f>E14/C14</f>
        <v>0.3333987966649408</v>
      </c>
      <c r="K14" s="70">
        <f>E14/D14</f>
        <v>0.3333987966649408</v>
      </c>
    </row>
    <row r="15" spans="1:11" ht="12.75">
      <c r="A15" s="10" t="s">
        <v>74</v>
      </c>
      <c r="B15" s="21" t="s">
        <v>76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3660.6</v>
      </c>
      <c r="F15" s="12">
        <f>F16+F17+F18+F19+F20+F21+F22+F23+F24</f>
        <v>0</v>
      </c>
      <c r="G15" s="30">
        <f>E15/C15</f>
        <v>0.3509279852749444</v>
      </c>
      <c r="H15" s="30"/>
      <c r="I15" s="30"/>
      <c r="J15" s="15">
        <f>E15/C15</f>
        <v>0.3509279852749444</v>
      </c>
      <c r="K15" s="15">
        <f>E15/D15</f>
        <v>0.3509279852749444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388.3</v>
      </c>
      <c r="F16" s="68"/>
      <c r="G16" s="69"/>
      <c r="H16" s="5"/>
      <c r="I16" s="69"/>
      <c r="J16" s="70">
        <f>E16/C16</f>
        <v>0.3509263443289652</v>
      </c>
      <c r="K16" s="70">
        <f>E16/D16</f>
        <v>0.3509263443289652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218.8</v>
      </c>
      <c r="F17" s="68"/>
      <c r="G17" s="69"/>
      <c r="H17" s="5"/>
      <c r="I17" s="69"/>
      <c r="J17" s="70">
        <f>E17/C17</f>
        <v>0.35092221331194867</v>
      </c>
      <c r="K17" s="70">
        <f>E17/D17</f>
        <v>0.35092221331194867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337.3</v>
      </c>
      <c r="F18" s="68"/>
      <c r="G18" s="69"/>
      <c r="H18" s="5"/>
      <c r="I18" s="69"/>
      <c r="J18" s="70">
        <f>E18/C18</f>
        <v>0.3509155222638369</v>
      </c>
      <c r="K18" s="70">
        <f>E18/D18</f>
        <v>0.3509155222638369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391.2</v>
      </c>
      <c r="F19" s="68"/>
      <c r="G19" s="69"/>
      <c r="H19" s="5"/>
      <c r="I19" s="69"/>
      <c r="J19" s="70">
        <f>E19/C19</f>
        <v>0.3509779293019918</v>
      </c>
      <c r="K19" s="70">
        <f>E19/D19</f>
        <v>0.3509779293019918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277.2</v>
      </c>
      <c r="F20" s="68"/>
      <c r="G20" s="69"/>
      <c r="H20" s="5"/>
      <c r="I20" s="69"/>
      <c r="J20" s="70">
        <f>E20/C20</f>
        <v>0.3509304975313331</v>
      </c>
      <c r="K20" s="70">
        <f>E20/D20</f>
        <v>0.3509304975313331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424.3</v>
      </c>
      <c r="F21" s="68"/>
      <c r="G21" s="69"/>
      <c r="H21" s="5"/>
      <c r="I21" s="69"/>
      <c r="J21" s="70">
        <f>E21/C21</f>
        <v>0.3509221735174924</v>
      </c>
      <c r="K21" s="70">
        <f>E21/D21</f>
        <v>0.3509221735174924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362.8</v>
      </c>
      <c r="F22" s="68"/>
      <c r="G22" s="69"/>
      <c r="H22" s="5"/>
      <c r="I22" s="69"/>
      <c r="J22" s="70">
        <f>E22/C22</f>
        <v>0.35093828593538406</v>
      </c>
      <c r="K22" s="70">
        <f>E22/D22</f>
        <v>0.35093828593538406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484.1</v>
      </c>
      <c r="F23" s="68"/>
      <c r="G23" s="69"/>
      <c r="H23" s="30"/>
      <c r="I23" s="69"/>
      <c r="J23" s="70">
        <f>E23/C23</f>
        <v>0.3509242479159116</v>
      </c>
      <c r="K23" s="70">
        <f>E23/D23</f>
        <v>0.3509242479159116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776.6</v>
      </c>
      <c r="F24" s="68"/>
      <c r="G24" s="69"/>
      <c r="H24" s="5"/>
      <c r="I24" s="69"/>
      <c r="J24" s="70">
        <f>E24/C24</f>
        <v>0.35091048755139853</v>
      </c>
      <c r="K24" s="70">
        <f>E24/D24</f>
        <v>0.35091048755139853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26.1</v>
      </c>
      <c r="F25" s="4">
        <f>F26+F27+F28+F29+F30+F31+F32+F33+F34</f>
        <v>0</v>
      </c>
      <c r="G25" s="30">
        <f>E25/C25</f>
        <v>3.070588235294118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/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1.2</v>
      </c>
      <c r="F31" s="68"/>
      <c r="G31" s="69"/>
      <c r="H31" s="70"/>
      <c r="I31" s="70"/>
      <c r="J31" s="70">
        <f>E31/C31</f>
        <v>0.7999999999999999</v>
      </c>
      <c r="K31" s="70">
        <f>E31/D31</f>
        <v>0.7999999999999999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21.5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1.8</v>
      </c>
      <c r="F34" s="68"/>
      <c r="G34" s="69"/>
      <c r="H34" s="16"/>
      <c r="I34" s="16"/>
      <c r="J34" s="70">
        <f>E34/C34</f>
        <v>0.72</v>
      </c>
      <c r="K34" s="70">
        <f>E34/D34</f>
        <v>0.72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742.6999999999999</v>
      </c>
      <c r="F35" s="4">
        <f>F36+F37+F38+F39+F40+F41+F42+F43+F44</f>
        <v>0</v>
      </c>
      <c r="G35" s="30">
        <f>E35/C35</f>
        <v>0.14793347276167712</v>
      </c>
      <c r="H35" s="16"/>
      <c r="I35" s="16"/>
      <c r="J35" s="15">
        <f>E35/C35</f>
        <v>0.14793347276167712</v>
      </c>
      <c r="K35" s="16">
        <f>E35/D35</f>
        <v>0.14793347276167712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1</v>
      </c>
      <c r="F36" s="71"/>
      <c r="G36" s="69"/>
      <c r="H36" s="70"/>
      <c r="I36" s="70"/>
      <c r="J36" s="70">
        <f>E36/C36</f>
        <v>0.003228931223764934</v>
      </c>
      <c r="K36" s="70">
        <f>E36/D36</f>
        <v>0.003228931223764934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4.2</v>
      </c>
      <c r="F37" s="71"/>
      <c r="G37" s="69"/>
      <c r="H37" s="70"/>
      <c r="I37" s="70"/>
      <c r="J37" s="70">
        <f>E37/C37</f>
        <v>0.016666666666666666</v>
      </c>
      <c r="K37" s="70">
        <f>E37/D37</f>
        <v>0.016666666666666666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422.5</v>
      </c>
      <c r="F38" s="71"/>
      <c r="G38" s="69"/>
      <c r="H38" s="70"/>
      <c r="I38" s="70"/>
      <c r="J38" s="70">
        <f>E38/C38</f>
        <v>1.1449864498644986</v>
      </c>
      <c r="K38" s="70">
        <f>E38/D38</f>
        <v>1.1449864498644986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24.4</v>
      </c>
      <c r="F39" s="71"/>
      <c r="G39" s="69"/>
      <c r="H39" s="70"/>
      <c r="I39" s="70"/>
      <c r="J39" s="70">
        <f>E39/C39</f>
        <v>0.0350373348650201</v>
      </c>
      <c r="K39" s="70">
        <f>E39/D39</f>
        <v>0.0350373348650201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3.2</v>
      </c>
      <c r="F40" s="71"/>
      <c r="G40" s="69"/>
      <c r="H40" s="70"/>
      <c r="I40" s="70"/>
      <c r="J40" s="70">
        <f>E40/C40</f>
        <v>0.028368794326241138</v>
      </c>
      <c r="K40" s="70">
        <f>E40/D40</f>
        <v>0.028368794326241138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35.5</v>
      </c>
      <c r="F41" s="71"/>
      <c r="G41" s="69"/>
      <c r="H41" s="70"/>
      <c r="I41" s="70"/>
      <c r="J41" s="70">
        <f>E41/C41</f>
        <v>0.19722222222222222</v>
      </c>
      <c r="K41" s="70">
        <f>E41/D41</f>
        <v>0.19722222222222222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2.8</v>
      </c>
      <c r="F42" s="71"/>
      <c r="G42" s="69"/>
      <c r="H42" s="70"/>
      <c r="I42" s="70"/>
      <c r="J42" s="70">
        <f>E42/C42</f>
        <v>0.011859381617958492</v>
      </c>
      <c r="K42" s="70">
        <f>E42/D42</f>
        <v>0.011859381617958492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33.7</v>
      </c>
      <c r="F43" s="71"/>
      <c r="G43" s="69"/>
      <c r="H43" s="70"/>
      <c r="I43" s="70"/>
      <c r="J43" s="70">
        <f>E43/C43</f>
        <v>0.10089820359281439</v>
      </c>
      <c r="K43" s="70">
        <f>E43/D43</f>
        <v>0.10089820359281439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215.4</v>
      </c>
      <c r="F44" s="71"/>
      <c r="G44" s="69"/>
      <c r="H44" s="70"/>
      <c r="I44" s="70"/>
      <c r="J44" s="70">
        <f>E44/C44</f>
        <v>0.08512151748666272</v>
      </c>
      <c r="K44" s="70">
        <f>E44/D44</f>
        <v>0.08512151748666272</v>
      </c>
      <c r="L44" s="94"/>
    </row>
    <row r="45" spans="1:12" s="8" customFormat="1" ht="12.75">
      <c r="A45" s="7" t="s">
        <v>96</v>
      </c>
      <c r="B45" s="3" t="s">
        <v>97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1741.6</v>
      </c>
      <c r="F45" s="4">
        <f>F46+F47+F48+F49+F50+F51+F52+F53+F54</f>
        <v>0</v>
      </c>
      <c r="G45" s="5">
        <f>E45/C45</f>
        <v>0.45616700280258776</v>
      </c>
      <c r="H45" s="16" t="e">
        <f>E45/#REF!</f>
        <v>#REF!</v>
      </c>
      <c r="I45" s="16" t="e">
        <f>E45/#REF!</f>
        <v>#REF!</v>
      </c>
      <c r="J45" s="15">
        <f>E45/C45</f>
        <v>0.45616700280258776</v>
      </c>
      <c r="K45" s="16">
        <f>E45/D45</f>
        <v>0.45616700280258776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34.4</v>
      </c>
      <c r="F46" s="71"/>
      <c r="G46" s="69"/>
      <c r="H46" s="70"/>
      <c r="I46" s="70"/>
      <c r="J46" s="70">
        <f>E46/C46</f>
        <v>0.35833333333333334</v>
      </c>
      <c r="K46" s="70">
        <f>E46/D46</f>
        <v>0.35833333333333334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8.9</v>
      </c>
      <c r="F47" s="71"/>
      <c r="G47" s="69"/>
      <c r="H47" s="70"/>
      <c r="I47" s="70"/>
      <c r="J47" s="70">
        <f>E47/C47</f>
        <v>0.8090909090909091</v>
      </c>
      <c r="K47" s="70">
        <f>E47/D47</f>
        <v>0.8090909090909091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161.1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" customHeight="1">
      <c r="A49" s="66" t="s">
        <v>45</v>
      </c>
      <c r="B49" s="63"/>
      <c r="C49" s="6">
        <v>402.6</v>
      </c>
      <c r="D49" s="6">
        <v>402.6</v>
      </c>
      <c r="E49" s="71">
        <v>101</v>
      </c>
      <c r="F49" s="71"/>
      <c r="G49" s="69"/>
      <c r="H49" s="70"/>
      <c r="I49" s="70"/>
      <c r="J49" s="70">
        <f>E49/C49</f>
        <v>0.250869349230005</v>
      </c>
      <c r="K49" s="70">
        <f>E49/D49</f>
        <v>0.250869349230005</v>
      </c>
      <c r="L49" s="94"/>
    </row>
    <row r="50" spans="1:12" ht="14.25" customHeight="1">
      <c r="A50" s="66" t="s">
        <v>46</v>
      </c>
      <c r="B50" s="63"/>
      <c r="C50" s="6">
        <v>60</v>
      </c>
      <c r="D50" s="6">
        <v>60</v>
      </c>
      <c r="E50" s="71">
        <v>30.1</v>
      </c>
      <c r="F50" s="71"/>
      <c r="G50" s="69"/>
      <c r="H50" s="70"/>
      <c r="I50" s="70"/>
      <c r="J50" s="70">
        <f>E50/C50</f>
        <v>0.5016666666666667</v>
      </c>
      <c r="K50" s="70">
        <f>E50/D50</f>
        <v>0.5016666666666667</v>
      </c>
      <c r="L50" s="94"/>
    </row>
    <row r="51" spans="1:12" ht="12" customHeight="1">
      <c r="A51" s="66" t="s">
        <v>47</v>
      </c>
      <c r="B51" s="63"/>
      <c r="C51" s="6">
        <v>4</v>
      </c>
      <c r="D51" s="6">
        <v>4</v>
      </c>
      <c r="E51" s="71">
        <v>28.5</v>
      </c>
      <c r="F51" s="71"/>
      <c r="G51" s="69"/>
      <c r="H51" s="70"/>
      <c r="I51" s="70"/>
      <c r="J51" s="70" t="s">
        <v>14</v>
      </c>
      <c r="K51" s="70" t="s">
        <v>14</v>
      </c>
      <c r="L51" s="94"/>
    </row>
    <row r="52" spans="1:12" ht="12.75">
      <c r="A52" s="66" t="s">
        <v>48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3139.3</v>
      </c>
      <c r="E54" s="71">
        <v>1377.6</v>
      </c>
      <c r="F54" s="71"/>
      <c r="G54" s="69"/>
      <c r="H54" s="70"/>
      <c r="I54" s="70"/>
      <c r="J54" s="70">
        <f>E54/C54</f>
        <v>0.4388239416430414</v>
      </c>
      <c r="K54" s="70">
        <f>E54/D54</f>
        <v>0.4388239416430414</v>
      </c>
    </row>
    <row r="55" spans="1:249" ht="12.75">
      <c r="A55" s="7" t="s">
        <v>98</v>
      </c>
      <c r="B55" s="3" t="s">
        <v>89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605.9999999999999</v>
      </c>
      <c r="F55" s="4">
        <f>F56+F57+F58+F59+F60+F61+F62+F63+F64</f>
        <v>0</v>
      </c>
      <c r="G55" s="5">
        <f>E55/C55</f>
        <v>0.0688879036933465</v>
      </c>
      <c r="H55" s="16" t="e">
        <f>E55/#REF!</f>
        <v>#REF!</v>
      </c>
      <c r="I55" s="16" t="e">
        <f>E55/#REF!</f>
        <v>#REF!</v>
      </c>
      <c r="J55" s="15">
        <f>E55/C55</f>
        <v>0.0688879036933465</v>
      </c>
      <c r="K55" s="16">
        <f>E55/D55</f>
        <v>0.0688879036933465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98.1</v>
      </c>
      <c r="F56" s="71"/>
      <c r="G56" s="69"/>
      <c r="H56" s="70"/>
      <c r="I56" s="70"/>
      <c r="J56" s="70">
        <f>E56/C56</f>
        <v>0.08053525983088416</v>
      </c>
      <c r="K56" s="70">
        <f>E56/D56</f>
        <v>0.08053525983088416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70</v>
      </c>
      <c r="F57" s="71"/>
      <c r="G57" s="69"/>
      <c r="H57" s="70"/>
      <c r="I57" s="70"/>
      <c r="J57" s="70">
        <f>E57/C57</f>
        <v>0.15576323987538943</v>
      </c>
      <c r="K57" s="70">
        <f>E57/D57</f>
        <v>0.15576323987538943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19.2</v>
      </c>
      <c r="F58" s="71"/>
      <c r="G58" s="69"/>
      <c r="H58" s="70"/>
      <c r="I58" s="70"/>
      <c r="J58" s="70">
        <f>E58/C58</f>
        <v>0.023104693140794223</v>
      </c>
      <c r="K58" s="70">
        <f>E58/D58</f>
        <v>0.023104693140794223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51.8</v>
      </c>
      <c r="F59" s="71"/>
      <c r="G59" s="69"/>
      <c r="H59" s="70"/>
      <c r="I59" s="70"/>
      <c r="J59" s="70">
        <f>E59/C59</f>
        <v>0.04344544158349409</v>
      </c>
      <c r="K59" s="70">
        <f>E59/D59</f>
        <v>0.04344544158349409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17.9</v>
      </c>
      <c r="F60" s="71"/>
      <c r="G60" s="69"/>
      <c r="H60" s="70"/>
      <c r="I60" s="70"/>
      <c r="J60" s="70">
        <f>E60/C60</f>
        <v>0.04068181818181818</v>
      </c>
      <c r="K60" s="70">
        <f>E60/D60</f>
        <v>0.04068181818181818</v>
      </c>
      <c r="L60" s="94"/>
    </row>
    <row r="61" spans="1:12" ht="12.75">
      <c r="A61" s="66" t="s">
        <v>47</v>
      </c>
      <c r="B61" s="63"/>
      <c r="C61" s="6">
        <v>907.7</v>
      </c>
      <c r="D61" s="6">
        <v>907.7</v>
      </c>
      <c r="E61" s="71">
        <v>65.5</v>
      </c>
      <c r="F61" s="71"/>
      <c r="G61" s="69"/>
      <c r="H61" s="70"/>
      <c r="I61" s="70"/>
      <c r="J61" s="70">
        <f>E61/C61</f>
        <v>0.07216040542029305</v>
      </c>
      <c r="K61" s="70">
        <f>E61/D61</f>
        <v>0.07216040542029305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24.9</v>
      </c>
      <c r="F62" s="71"/>
      <c r="G62" s="69"/>
      <c r="H62" s="70"/>
      <c r="I62" s="70"/>
      <c r="J62" s="70">
        <f>E62/C62</f>
        <v>0.05270956816257409</v>
      </c>
      <c r="K62" s="70">
        <f>E62/D62</f>
        <v>0.05270956816257409</v>
      </c>
      <c r="L62" s="95"/>
    </row>
    <row r="63" spans="1:249" ht="15" customHeight="1">
      <c r="A63" s="66" t="s">
        <v>49</v>
      </c>
      <c r="B63" s="63"/>
      <c r="C63" s="71">
        <v>761.8</v>
      </c>
      <c r="D63" s="71">
        <v>761.8</v>
      </c>
      <c r="E63" s="71">
        <v>123.6</v>
      </c>
      <c r="F63" s="71"/>
      <c r="G63" s="69"/>
      <c r="H63" s="70"/>
      <c r="I63" s="70"/>
      <c r="J63" s="70">
        <f>E63/C63</f>
        <v>0.16224730900498818</v>
      </c>
      <c r="K63" s="70">
        <f>E63/D63</f>
        <v>0.16224730900498818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135</v>
      </c>
      <c r="F64" s="71"/>
      <c r="G64" s="69"/>
      <c r="H64" s="70"/>
      <c r="I64" s="70"/>
      <c r="J64" s="70">
        <f>E64/C64</f>
        <v>0.05348229141906347</v>
      </c>
      <c r="K64" s="70">
        <f>E64/D64</f>
        <v>0.05348229141906347</v>
      </c>
    </row>
    <row r="65" spans="1:11" ht="12.75">
      <c r="A65" s="117" t="s">
        <v>15</v>
      </c>
      <c r="B65" s="118"/>
      <c r="C65" s="13">
        <f>C5+C15+C25+C35+C45+C55</f>
        <v>42842.9</v>
      </c>
      <c r="D65" s="13">
        <f>D5+D15+D25+D35+D45+D55</f>
        <v>42842.9</v>
      </c>
      <c r="E65" s="13">
        <f>E5+E15+E25+E35+E45+E55</f>
        <v>11700.800000000001</v>
      </c>
      <c r="F65" s="13">
        <f>F5+F15+F25+F35+F45+F55</f>
        <v>0</v>
      </c>
      <c r="G65" s="14">
        <f>E65/C65</f>
        <v>0.27310943003391464</v>
      </c>
      <c r="H65" s="14" t="e">
        <f>E65/#REF!</f>
        <v>#REF!</v>
      </c>
      <c r="I65" s="14" t="e">
        <f>E65/#REF!</f>
        <v>#REF!</v>
      </c>
      <c r="J65" s="26">
        <f>E65/C65</f>
        <v>0.27310943003391464</v>
      </c>
      <c r="K65" s="26">
        <f>E65/D65</f>
        <v>0.27310943003391464</v>
      </c>
    </row>
    <row r="66" spans="1:11" ht="12.75">
      <c r="A66" s="7" t="s">
        <v>81</v>
      </c>
      <c r="B66" s="28" t="s">
        <v>16</v>
      </c>
      <c r="C66" s="4">
        <f>C67</f>
        <v>2209</v>
      </c>
      <c r="D66" s="4">
        <f>D67</f>
        <v>2209</v>
      </c>
      <c r="E66" s="4">
        <f>E67</f>
        <v>960.3</v>
      </c>
      <c r="F66" s="4">
        <f>F67</f>
        <v>0</v>
      </c>
      <c r="G66" s="5">
        <f>E66/C66</f>
        <v>0.4347215934812132</v>
      </c>
      <c r="H66" s="5" t="e">
        <f>E66/#REF!</f>
        <v>#REF!</v>
      </c>
      <c r="I66" s="5" t="e">
        <f>E66/#REF!</f>
        <v>#REF!</v>
      </c>
      <c r="J66" s="15">
        <f>E66/C66</f>
        <v>0.4347215934812132</v>
      </c>
      <c r="K66" s="16">
        <f>E66/D66</f>
        <v>0.4347215934812132</v>
      </c>
    </row>
    <row r="67" spans="1:11" ht="12.75">
      <c r="A67" s="66" t="s">
        <v>50</v>
      </c>
      <c r="B67" s="63"/>
      <c r="C67" s="6">
        <v>2209</v>
      </c>
      <c r="D67" s="6">
        <v>2209</v>
      </c>
      <c r="E67" s="71">
        <v>960.3</v>
      </c>
      <c r="F67" s="68"/>
      <c r="G67" s="69"/>
      <c r="H67" s="69"/>
      <c r="I67" s="69"/>
      <c r="J67" s="70">
        <f>E67/C67</f>
        <v>0.4347215934812132</v>
      </c>
      <c r="K67" s="70">
        <f>E67/D67</f>
        <v>0.4347215934812132</v>
      </c>
    </row>
    <row r="68" spans="1:249" ht="12.75">
      <c r="A68" s="10" t="s">
        <v>122</v>
      </c>
      <c r="B68" s="84" t="s">
        <v>84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82</v>
      </c>
      <c r="B71" s="27" t="s">
        <v>51</v>
      </c>
      <c r="C71" s="4">
        <f>C72</f>
        <v>250</v>
      </c>
      <c r="D71" s="4">
        <f>D72</f>
        <v>250</v>
      </c>
      <c r="E71" s="4">
        <f>E72</f>
        <v>290.2</v>
      </c>
      <c r="F71" s="4">
        <f>F72</f>
        <v>0</v>
      </c>
      <c r="G71" s="5">
        <f>E71/C71</f>
        <v>1.1608</v>
      </c>
      <c r="H71" s="16" t="s">
        <v>14</v>
      </c>
      <c r="I71" s="16" t="s">
        <v>14</v>
      </c>
      <c r="J71" s="15">
        <f>E71/C71</f>
        <v>1.1608</v>
      </c>
      <c r="K71" s="16">
        <f>E71/D71</f>
        <v>1.1608</v>
      </c>
    </row>
    <row r="72" spans="1:11" ht="13.5" customHeight="1">
      <c r="A72" s="66" t="s">
        <v>50</v>
      </c>
      <c r="B72" s="72"/>
      <c r="C72" s="6">
        <v>250</v>
      </c>
      <c r="D72" s="6">
        <v>250</v>
      </c>
      <c r="E72" s="71">
        <v>290.2</v>
      </c>
      <c r="F72" s="68"/>
      <c r="G72" s="69"/>
      <c r="H72" s="70"/>
      <c r="I72" s="70"/>
      <c r="J72" s="70">
        <f>E72/C72</f>
        <v>1.1608</v>
      </c>
      <c r="K72" s="70">
        <f>E72/D72</f>
        <v>1.1608</v>
      </c>
    </row>
    <row r="73" spans="1:11" ht="15.75" customHeight="1">
      <c r="A73" s="7" t="s">
        <v>99</v>
      </c>
      <c r="B73" s="27" t="s">
        <v>100</v>
      </c>
      <c r="C73" s="12">
        <f>C74</f>
        <v>70</v>
      </c>
      <c r="D73" s="12">
        <f>D74</f>
        <v>70</v>
      </c>
      <c r="E73" s="12">
        <f>E74</f>
        <v>62.5</v>
      </c>
      <c r="F73" s="85"/>
      <c r="G73" s="30"/>
      <c r="H73" s="15"/>
      <c r="I73" s="15"/>
      <c r="J73" s="15">
        <f>E73/C73</f>
        <v>0.8928571428571429</v>
      </c>
      <c r="K73" s="15">
        <f>E73/D73</f>
        <v>0.8928571428571429</v>
      </c>
    </row>
    <row r="74" spans="1:11" ht="12.75">
      <c r="A74" s="66" t="s">
        <v>50</v>
      </c>
      <c r="B74" s="72"/>
      <c r="C74" s="6">
        <v>70</v>
      </c>
      <c r="D74" s="6">
        <v>70</v>
      </c>
      <c r="E74" s="71">
        <v>62.5</v>
      </c>
      <c r="F74" s="68"/>
      <c r="G74" s="69"/>
      <c r="H74" s="70"/>
      <c r="I74" s="70"/>
      <c r="J74" s="70">
        <f>E74/C74</f>
        <v>0.8928571428571429</v>
      </c>
      <c r="K74" s="70">
        <f>E74/D74</f>
        <v>0.8928571428571429</v>
      </c>
    </row>
    <row r="75" spans="1:11" ht="12.75">
      <c r="A75" s="117" t="s">
        <v>26</v>
      </c>
      <c r="B75" s="118"/>
      <c r="C75" s="13">
        <f>C66+C71</f>
        <v>2459</v>
      </c>
      <c r="D75" s="13">
        <f>D66+D71</f>
        <v>2459</v>
      </c>
      <c r="E75" s="13">
        <f>E66+E71+E68+E73</f>
        <v>1323.3</v>
      </c>
      <c r="F75" s="13">
        <f>F66+F71</f>
        <v>0</v>
      </c>
      <c r="G75" s="14">
        <f>E75/C75</f>
        <v>0.5381455876372508</v>
      </c>
      <c r="H75" s="16" t="s">
        <v>14</v>
      </c>
      <c r="I75" s="16" t="s">
        <v>14</v>
      </c>
      <c r="J75" s="26">
        <f>E75/C75</f>
        <v>0.5381455876372508</v>
      </c>
      <c r="K75" s="26">
        <f>E75/D75</f>
        <v>0.5381455876372508</v>
      </c>
    </row>
    <row r="76" spans="1:11" ht="16.5">
      <c r="A76" s="119" t="s">
        <v>52</v>
      </c>
      <c r="B76" s="120"/>
      <c r="C76" s="17">
        <f>C77+C78+C79+C80+C81+C82+C83+C84+C85</f>
        <v>45371.9</v>
      </c>
      <c r="D76" s="17">
        <f>D77+D78+D79+D80+D81+D82+D83+D84+D85</f>
        <v>45371.9</v>
      </c>
      <c r="E76" s="17">
        <f>E77+E78+E79+E80+E81+E82+E83+E84+E85</f>
        <v>13024.100000000002</v>
      </c>
      <c r="F76" s="17">
        <f>F77+F78+F79+F80+F81+F82+F83+F84+F85</f>
        <v>0</v>
      </c>
      <c r="G76" s="42">
        <f>E76/C76</f>
        <v>0.2870521181612408</v>
      </c>
      <c r="H76" s="42" t="e">
        <f>E76/#REF!</f>
        <v>#REF!</v>
      </c>
      <c r="I76" s="42" t="e">
        <f>E76/#REF!</f>
        <v>#REF!</v>
      </c>
      <c r="J76" s="83">
        <f>E76/C76</f>
        <v>0.2870521181612408</v>
      </c>
      <c r="K76" s="52">
        <f>E76/D76</f>
        <v>0.2870521181612408</v>
      </c>
    </row>
    <row r="77" spans="1:11" ht="12.75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679.8000000000001</v>
      </c>
      <c r="F77" s="4">
        <f>F6+F16+F26+F36+F46+F56</f>
        <v>0</v>
      </c>
      <c r="G77" s="30">
        <f>E77/C77</f>
        <v>0.2114200410524352</v>
      </c>
      <c r="H77" s="5" t="e">
        <f>E77/#REF!</f>
        <v>#REF!</v>
      </c>
      <c r="I77" s="5" t="e">
        <f>E77/#REF!</f>
        <v>#REF!</v>
      </c>
      <c r="J77" s="15">
        <f>E77/C77</f>
        <v>0.2114200410524352</v>
      </c>
      <c r="K77" s="16">
        <f>E77/D77</f>
        <v>0.2114200410524352</v>
      </c>
    </row>
    <row r="78" spans="1:1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370.99999999999994</v>
      </c>
      <c r="F78" s="4">
        <f>F7+F17+F27+F37+F47+F57</f>
        <v>0</v>
      </c>
      <c r="G78" s="30">
        <f>E78/C78</f>
        <v>0.23716678386498746</v>
      </c>
      <c r="H78" s="5" t="e">
        <f>E78/#REF!</f>
        <v>#REF!</v>
      </c>
      <c r="I78" s="5" t="e">
        <f>E78/#REF!</f>
        <v>#REF!</v>
      </c>
      <c r="J78" s="15">
        <f>E78/C78</f>
        <v>0.23716678386498746</v>
      </c>
      <c r="K78" s="16">
        <f>E78/D78</f>
        <v>0.23716678386498746</v>
      </c>
    </row>
    <row r="79" spans="1:1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1088.7</v>
      </c>
      <c r="F79" s="4">
        <f>F8+F18+F28+F38+F48+F58</f>
        <v>0</v>
      </c>
      <c r="G79" s="30">
        <f>E79/C79</f>
        <v>0.42145401052957576</v>
      </c>
      <c r="H79" s="5" t="e">
        <f>E79/#REF!</f>
        <v>#REF!</v>
      </c>
      <c r="I79" s="5" t="e">
        <f>E79/#REF!</f>
        <v>#REF!</v>
      </c>
      <c r="J79" s="15">
        <f>E79/C79</f>
        <v>0.42145401052957576</v>
      </c>
      <c r="K79" s="16">
        <f>E79/D79</f>
        <v>0.42145401052957576</v>
      </c>
    </row>
    <row r="80" spans="1:1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709.3999999999999</v>
      </c>
      <c r="F80" s="4">
        <f>F9+F19+F29+F39+F49+F59</f>
        <v>0</v>
      </c>
      <c r="G80" s="30">
        <f>E80/C80</f>
        <v>0.18516875048941556</v>
      </c>
      <c r="H80" s="5" t="e">
        <f>E80/#REF!</f>
        <v>#REF!</v>
      </c>
      <c r="I80" s="5" t="e">
        <f>E80/#REF!</f>
        <v>#REF!</v>
      </c>
      <c r="J80" s="15">
        <f>E80/C80</f>
        <v>0.18516875048941556</v>
      </c>
      <c r="K80" s="16">
        <f>E80/D80</f>
        <v>0.18516875048941556</v>
      </c>
    </row>
    <row r="81" spans="1:249" s="9" customFormat="1" ht="12" customHeight="1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380</v>
      </c>
      <c r="F81" s="4">
        <f>F10+F20+F30+F40+F50+F60</f>
        <v>0</v>
      </c>
      <c r="G81" s="30">
        <f>E81/C81</f>
        <v>0.2577494404123991</v>
      </c>
      <c r="H81" s="5" t="e">
        <f>E81/#REF!</f>
        <v>#REF!</v>
      </c>
      <c r="I81" s="5" t="e">
        <f>E81/#REF!</f>
        <v>#REF!</v>
      </c>
      <c r="J81" s="15">
        <f>E81/C81</f>
        <v>0.2577494404123991</v>
      </c>
      <c r="K81" s="16">
        <f>E81/D81</f>
        <v>0.2577494404123991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3810.3</v>
      </c>
      <c r="E82" s="4">
        <f>E11+E21+E31+E41+E51+E61</f>
        <v>1018.2</v>
      </c>
      <c r="F82" s="4">
        <f>F11+F21+F31+F41+F51+F61</f>
        <v>0</v>
      </c>
      <c r="G82" s="30">
        <f>E82/C82</f>
        <v>0.26722305330288953</v>
      </c>
      <c r="H82" s="5" t="e">
        <f>E82/#REF!</f>
        <v>#REF!</v>
      </c>
      <c r="I82" s="5" t="e">
        <f>E82/#REF!</f>
        <v>#REF!</v>
      </c>
      <c r="J82" s="15">
        <f>E82/C82</f>
        <v>0.26722305330288953</v>
      </c>
      <c r="K82" s="16">
        <f>E82/D82</f>
        <v>0.26722305330288953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 customHeight="1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449.1</v>
      </c>
      <c r="F83" s="4">
        <f>F12+F22+F32+F42+F52+F62</f>
        <v>0</v>
      </c>
      <c r="G83" s="30">
        <f>E83/C83</f>
        <v>0.23363853917386332</v>
      </c>
      <c r="H83" s="5" t="e">
        <f>E83/#REF!</f>
        <v>#REF!</v>
      </c>
      <c r="I83" s="5" t="e">
        <f>E83/#REF!</f>
        <v>#REF!</v>
      </c>
      <c r="J83" s="15">
        <f>E83/C83</f>
        <v>0.23363853917386332</v>
      </c>
      <c r="K83" s="16">
        <f>E83/D83</f>
        <v>0.23363853917386332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772.6000000000001</v>
      </c>
      <c r="F84" s="4">
        <f>F13+F23+F33+F43+F53+F63</f>
        <v>0</v>
      </c>
      <c r="G84" s="30">
        <f>E84/C84</f>
        <v>0.2729745963325443</v>
      </c>
      <c r="H84" s="5" t="e">
        <f>E84/#REF!</f>
        <v>#REF!</v>
      </c>
      <c r="I84" s="5" t="e">
        <f>E84/#REF!</f>
        <v>#REF!</v>
      </c>
      <c r="J84" s="15">
        <f>E84/C84</f>
        <v>0.2729745963325443</v>
      </c>
      <c r="K84" s="16">
        <f>E84/D84</f>
        <v>0.2729745963325443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24140.800000000003</v>
      </c>
      <c r="E85" s="4">
        <f>E14+E24+E34+E44+E54+E64+E70+E72+E74+E67</f>
        <v>7555.300000000001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0.3129680872216331</v>
      </c>
      <c r="K85" s="16">
        <f>E85/D85</f>
        <v>0.3129680872216331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53</v>
      </c>
      <c r="B86" s="1" t="s">
        <v>54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19097.399999999998</v>
      </c>
      <c r="F86" s="4">
        <f>F87+F88+F89+F90+F91+F92+F93+F94+F95</f>
        <v>0</v>
      </c>
      <c r="G86" s="5">
        <f>E86/C86</f>
        <v>0.6379942205221574</v>
      </c>
      <c r="H86" s="16" t="e">
        <f>E86/#REF!</f>
        <v>#REF!</v>
      </c>
      <c r="I86" s="16" t="e">
        <f>E86/#REF!</f>
        <v>#REF!</v>
      </c>
      <c r="J86" s="15">
        <f>E86/C86</f>
        <v>0.6379942205221574</v>
      </c>
      <c r="K86" s="16">
        <f>E86/D86</f>
        <v>0.6379942205221574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3.5" customHeight="1">
      <c r="A87" s="66" t="s">
        <v>42</v>
      </c>
      <c r="B87" s="63"/>
      <c r="C87" s="6">
        <v>4139.4</v>
      </c>
      <c r="D87" s="6">
        <v>4139.4</v>
      </c>
      <c r="E87" s="6">
        <v>2621.6</v>
      </c>
      <c r="F87" s="6"/>
      <c r="G87" s="69"/>
      <c r="H87" s="70"/>
      <c r="I87" s="70"/>
      <c r="J87" s="70">
        <f>E87/C87</f>
        <v>0.6333285017152245</v>
      </c>
      <c r="K87" s="70">
        <f>E87/D87</f>
        <v>0.6333285017152245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1896.5</v>
      </c>
      <c r="F88" s="6"/>
      <c r="G88" s="69"/>
      <c r="H88" s="70"/>
      <c r="I88" s="70"/>
      <c r="J88" s="70">
        <f>E88/C88</f>
        <v>0.6333489179802297</v>
      </c>
      <c r="K88" s="70">
        <f>E88/D88</f>
        <v>0.6333489179802297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2808.1</v>
      </c>
      <c r="F89" s="6"/>
      <c r="G89" s="69"/>
      <c r="H89" s="70"/>
      <c r="I89" s="70"/>
      <c r="J89" s="70">
        <f>E89/C89</f>
        <v>0.6333393477378321</v>
      </c>
      <c r="K89" s="70">
        <f>E89/D89</f>
        <v>0.6333393477378321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249" s="9" customFormat="1" ht="12.75">
      <c r="A90" s="66" t="s">
        <v>45</v>
      </c>
      <c r="B90" s="63"/>
      <c r="C90" s="6">
        <v>2387.9</v>
      </c>
      <c r="D90" s="6">
        <v>2387.9</v>
      </c>
      <c r="E90" s="6">
        <v>1512.4</v>
      </c>
      <c r="F90" s="6"/>
      <c r="G90" s="69"/>
      <c r="H90" s="70"/>
      <c r="I90" s="70"/>
      <c r="J90" s="70">
        <f>E90/C90</f>
        <v>0.633359855940366</v>
      </c>
      <c r="K90" s="70">
        <f>E90/D90</f>
        <v>0.633359855940366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</row>
    <row r="91" spans="1:249" s="9" customFormat="1" ht="12.75">
      <c r="A91" s="66" t="s">
        <v>46</v>
      </c>
      <c r="B91" s="63"/>
      <c r="C91" s="6">
        <v>3354</v>
      </c>
      <c r="D91" s="6">
        <v>3354</v>
      </c>
      <c r="E91" s="6">
        <v>2124.2</v>
      </c>
      <c r="F91" s="6"/>
      <c r="G91" s="69"/>
      <c r="H91" s="70"/>
      <c r="I91" s="70"/>
      <c r="J91" s="70">
        <f>E91/C91</f>
        <v>0.6333333333333333</v>
      </c>
      <c r="K91" s="70">
        <f>E91/D91</f>
        <v>0.6333333333333333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47</v>
      </c>
      <c r="B92" s="63"/>
      <c r="C92" s="6">
        <v>3544.5</v>
      </c>
      <c r="D92" s="6">
        <v>3544.5</v>
      </c>
      <c r="E92" s="6">
        <v>2244.9</v>
      </c>
      <c r="F92" s="6"/>
      <c r="G92" s="69"/>
      <c r="H92" s="70"/>
      <c r="I92" s="70"/>
      <c r="J92" s="70">
        <f>E92/C92</f>
        <v>0.6333474396953026</v>
      </c>
      <c r="K92" s="70">
        <f>E92/D92</f>
        <v>0.6333474396953026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>
      <c r="A93" s="66" t="s">
        <v>48</v>
      </c>
      <c r="B93" s="63"/>
      <c r="C93" s="6">
        <v>3542.4</v>
      </c>
      <c r="D93" s="6">
        <v>3542.4</v>
      </c>
      <c r="E93" s="6">
        <v>2243.5</v>
      </c>
      <c r="F93" s="6"/>
      <c r="G93" s="69"/>
      <c r="H93" s="70"/>
      <c r="I93" s="70"/>
      <c r="J93" s="70">
        <f>E93/C93</f>
        <v>0.6333276874435411</v>
      </c>
      <c r="K93" s="70">
        <f>E93/D93</f>
        <v>0.6333276874435411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66" t="s">
        <v>49</v>
      </c>
      <c r="B94" s="63"/>
      <c r="C94" s="6">
        <v>4017.8</v>
      </c>
      <c r="D94" s="6">
        <v>4017.8</v>
      </c>
      <c r="E94" s="6">
        <v>2684.1</v>
      </c>
      <c r="F94" s="6"/>
      <c r="G94" s="69"/>
      <c r="H94" s="70"/>
      <c r="I94" s="70"/>
      <c r="J94" s="70">
        <f>E94/C94</f>
        <v>0.6680521678530539</v>
      </c>
      <c r="K94" s="70">
        <f>E94/D94</f>
        <v>0.6680521678530539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2.75">
      <c r="A95" s="80" t="s">
        <v>50</v>
      </c>
      <c r="B95" s="63"/>
      <c r="C95" s="6">
        <v>1519.3</v>
      </c>
      <c r="D95" s="6">
        <v>1519.3</v>
      </c>
      <c r="E95" s="6">
        <v>962.1</v>
      </c>
      <c r="F95" s="68"/>
      <c r="G95" s="69"/>
      <c r="H95" s="70"/>
      <c r="I95" s="70"/>
      <c r="J95" s="70">
        <f>E95/C95</f>
        <v>0.6332521555979728</v>
      </c>
      <c r="K95" s="70">
        <f>E95/D95</f>
        <v>0.6332521555979728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10.25">
      <c r="A96" s="19" t="s">
        <v>55</v>
      </c>
      <c r="B96" s="1" t="s">
        <v>56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619.7</v>
      </c>
      <c r="F96" s="4">
        <f>F97+F98+F99+F100+F101+F102+F103+F104+F105</f>
        <v>0</v>
      </c>
      <c r="G96" s="5">
        <f>E96/C96</f>
        <v>0.5312017829590262</v>
      </c>
      <c r="H96" s="5" t="e">
        <f>E96/#REF!</f>
        <v>#REF!</v>
      </c>
      <c r="I96" s="5" t="e">
        <f>E96/#REF!</f>
        <v>#REF!</v>
      </c>
      <c r="J96" s="15">
        <f>E96/C96</f>
        <v>0.5312017829590262</v>
      </c>
      <c r="K96" s="16">
        <f>E96/D96</f>
        <v>0.5312017829590262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2.75">
      <c r="A97" s="66" t="s">
        <v>42</v>
      </c>
      <c r="B97" s="63"/>
      <c r="C97" s="6">
        <v>89.7</v>
      </c>
      <c r="D97" s="6">
        <v>89.7</v>
      </c>
      <c r="E97" s="6">
        <v>46.5</v>
      </c>
      <c r="F97" s="68"/>
      <c r="G97" s="69">
        <f>E97/C97</f>
        <v>0.5183946488294314</v>
      </c>
      <c r="H97" s="69" t="e">
        <f>E97/#REF!</f>
        <v>#REF!</v>
      </c>
      <c r="I97" s="69" t="e">
        <f>E97/#REF!</f>
        <v>#REF!</v>
      </c>
      <c r="J97" s="70">
        <f>E97/C97</f>
        <v>0.5183946488294314</v>
      </c>
      <c r="K97" s="70">
        <f>E97/D97</f>
        <v>0.5183946488294314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43</v>
      </c>
      <c r="B98" s="63"/>
      <c r="C98" s="6">
        <v>89.7</v>
      </c>
      <c r="D98" s="6">
        <v>89.7</v>
      </c>
      <c r="E98" s="6">
        <v>46.4</v>
      </c>
      <c r="F98" s="68"/>
      <c r="G98" s="69">
        <f>E98/C98</f>
        <v>0.5172798216276476</v>
      </c>
      <c r="H98" s="69" t="e">
        <f>E98/#REF!</f>
        <v>#REF!</v>
      </c>
      <c r="I98" s="69" t="e">
        <f>E98/#REF!</f>
        <v>#REF!</v>
      </c>
      <c r="J98" s="70">
        <f>E98/C98</f>
        <v>0.5172798216276476</v>
      </c>
      <c r="K98" s="70">
        <f>E98/D98</f>
        <v>0.5172798216276476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11" ht="12.75">
      <c r="A99" s="66" t="s">
        <v>44</v>
      </c>
      <c r="B99" s="63"/>
      <c r="C99" s="6">
        <v>89.7</v>
      </c>
      <c r="D99" s="6">
        <v>89.7</v>
      </c>
      <c r="E99" s="6">
        <v>46.5</v>
      </c>
      <c r="F99" s="68"/>
      <c r="G99" s="69">
        <f>E99/C99</f>
        <v>0.5183946488294314</v>
      </c>
      <c r="H99" s="69" t="e">
        <f>E99/#REF!</f>
        <v>#REF!</v>
      </c>
      <c r="I99" s="69" t="e">
        <f>E99/#REF!</f>
        <v>#REF!</v>
      </c>
      <c r="J99" s="70">
        <f>E99/C99</f>
        <v>0.5183946488294314</v>
      </c>
      <c r="K99" s="70">
        <f>E99/D99</f>
        <v>0.5183946488294314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46.4</v>
      </c>
      <c r="F100" s="68"/>
      <c r="G100" s="69">
        <f>E100/C100</f>
        <v>0.5172798216276476</v>
      </c>
      <c r="H100" s="69" t="e">
        <f>E100/#REF!</f>
        <v>#REF!</v>
      </c>
      <c r="I100" s="69" t="e">
        <f>E100/#REF!</f>
        <v>#REF!</v>
      </c>
      <c r="J100" s="70">
        <f>E100/C100</f>
        <v>0.5172798216276476</v>
      </c>
      <c r="K100" s="70">
        <f>E100/D100</f>
        <v>0.5172798216276476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52.4</v>
      </c>
      <c r="F101" s="68"/>
      <c r="G101" s="69">
        <f>E101/C101</f>
        <v>0.5841694537346711</v>
      </c>
      <c r="H101" s="69" t="e">
        <f>E101/#REF!</f>
        <v>#REF!</v>
      </c>
      <c r="I101" s="69" t="e">
        <f>E101/#REF!</f>
        <v>#REF!</v>
      </c>
      <c r="J101" s="70">
        <f>E101/C101</f>
        <v>0.5841694537346711</v>
      </c>
      <c r="K101" s="70">
        <f>E101/D101</f>
        <v>0.5841694537346711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46.4</v>
      </c>
      <c r="F102" s="68"/>
      <c r="G102" s="69">
        <f>E102/C102</f>
        <v>0.5172798216276476</v>
      </c>
      <c r="H102" s="69" t="e">
        <f>E102/#REF!</f>
        <v>#REF!</v>
      </c>
      <c r="I102" s="69" t="e">
        <f>E102/#REF!</f>
        <v>#REF!</v>
      </c>
      <c r="J102" s="70">
        <f>E102/C102</f>
        <v>0.5172798216276476</v>
      </c>
      <c r="K102" s="70">
        <f>E102/D102</f>
        <v>0.5172798216276476</v>
      </c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46.4</v>
      </c>
      <c r="F103" s="68"/>
      <c r="G103" s="69">
        <f>E103/C103</f>
        <v>0.5172798216276476</v>
      </c>
      <c r="H103" s="69" t="e">
        <f>E103/#REF!</f>
        <v>#REF!</v>
      </c>
      <c r="I103" s="69" t="e">
        <f>E103/#REF!</f>
        <v>#REF!</v>
      </c>
      <c r="J103" s="70">
        <f>E103/C103</f>
        <v>0.5172798216276476</v>
      </c>
      <c r="K103" s="70">
        <f>E103/D103</f>
        <v>0.5172798216276476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46.4</v>
      </c>
      <c r="F104" s="68"/>
      <c r="G104" s="69">
        <f>E104/C104</f>
        <v>0.5172798216276476</v>
      </c>
      <c r="H104" s="69" t="e">
        <f>E104/#REF!</f>
        <v>#REF!</v>
      </c>
      <c r="I104" s="69" t="e">
        <f>E104/#REF!</f>
        <v>#REF!</v>
      </c>
      <c r="J104" s="70">
        <f>E104/C104</f>
        <v>0.5172798216276476</v>
      </c>
      <c r="K104" s="70">
        <f>E104/D104</f>
        <v>0.5172798216276476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242.3</v>
      </c>
      <c r="F105" s="68"/>
      <c r="G105" s="69">
        <f>E105/C105</f>
        <v>0.5396436525612472</v>
      </c>
      <c r="H105" s="5" t="e">
        <f>E105/#REF!</f>
        <v>#REF!</v>
      </c>
      <c r="I105" s="5" t="e">
        <f>E105/#REF!</f>
        <v>#REF!</v>
      </c>
      <c r="J105" s="70">
        <f>E105/C105</f>
        <v>0.5396436525612472</v>
      </c>
      <c r="K105" s="70">
        <f>E105/D105</f>
        <v>0.5396436525612472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77</v>
      </c>
      <c r="B106" s="27" t="s">
        <v>83</v>
      </c>
      <c r="C106" s="4">
        <f>C107+C108+C109+C110+C111+C112+C113+C114+C115</f>
        <v>1340.2</v>
      </c>
      <c r="D106" s="4">
        <f>D107+D108+D109+D110+D111+D112+D113+D114+D115</f>
        <v>8737.7</v>
      </c>
      <c r="E106" s="12">
        <f>E107+E108+E109+E110+E111+E112+E113+E114+E115</f>
        <v>497.1</v>
      </c>
      <c r="F106" s="12">
        <f>F107+F108+F109+F110+F111+F112+F113+F114+F115</f>
        <v>0</v>
      </c>
      <c r="G106" s="5">
        <f>E106/C106</f>
        <v>0.37091478883748696</v>
      </c>
      <c r="H106" s="16"/>
      <c r="I106" s="16"/>
      <c r="J106" s="15">
        <f>E106/C106</f>
        <v>0.37091478883748696</v>
      </c>
      <c r="K106" s="16">
        <f>E106/D106</f>
        <v>0.05689140162743056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/>
      <c r="E107" s="71"/>
      <c r="F107" s="71"/>
      <c r="G107" s="69"/>
      <c r="H107" s="5"/>
      <c r="I107" s="5"/>
      <c r="J107" s="70"/>
      <c r="K107" s="7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/>
      <c r="E108" s="71"/>
      <c r="F108" s="71"/>
      <c r="G108" s="69"/>
      <c r="H108" s="5"/>
      <c r="I108" s="5"/>
      <c r="J108" s="70"/>
      <c r="K108" s="7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/>
      <c r="E109" s="71"/>
      <c r="F109" s="71"/>
      <c r="G109" s="69"/>
      <c r="H109" s="5"/>
      <c r="I109" s="5"/>
      <c r="J109" s="70"/>
      <c r="K109" s="7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/>
      <c r="E110" s="71"/>
      <c r="F110" s="71"/>
      <c r="G110" s="69"/>
      <c r="H110" s="5"/>
      <c r="I110" s="5"/>
      <c r="J110" s="70"/>
      <c r="K110" s="7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 customHeight="1" hidden="1">
      <c r="A111" s="66" t="s">
        <v>46</v>
      </c>
      <c r="B111" s="72"/>
      <c r="C111" s="72">
        <v>392.6</v>
      </c>
      <c r="D111" s="73">
        <v>392.6</v>
      </c>
      <c r="E111" s="71"/>
      <c r="F111" s="71"/>
      <c r="G111" s="69"/>
      <c r="H111" s="30"/>
      <c r="I111" s="30"/>
      <c r="J111" s="70">
        <f>E111/C111</f>
        <v>0</v>
      </c>
      <c r="K111" s="70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668.6</v>
      </c>
      <c r="E112" s="71">
        <v>167.1</v>
      </c>
      <c r="F112" s="71"/>
      <c r="G112" s="69"/>
      <c r="H112" s="5"/>
      <c r="I112" s="5"/>
      <c r="J112" s="70">
        <f>E112/C112</f>
        <v>0.24992521687107386</v>
      </c>
      <c r="K112" s="70">
        <f>E112/D112</f>
        <v>0.24992521687107386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779</v>
      </c>
      <c r="E114" s="71">
        <v>330</v>
      </c>
      <c r="F114" s="71"/>
      <c r="G114" s="69"/>
      <c r="H114" s="5"/>
      <c r="I114" s="5"/>
      <c r="J114" s="70">
        <f>E114/C114</f>
        <v>1.1827956989247312</v>
      </c>
      <c r="K114" s="70">
        <f>E114/D114</f>
        <v>0.42362002567394097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6897.5</v>
      </c>
      <c r="E115" s="71"/>
      <c r="F115" s="68"/>
      <c r="G115" s="69"/>
      <c r="H115" s="5"/>
      <c r="I115" s="5"/>
      <c r="J115" s="70"/>
      <c r="K115" s="7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96"/>
      <c r="B116" s="72"/>
      <c r="C116" s="72"/>
      <c r="D116" s="73"/>
      <c r="E116" s="71"/>
      <c r="F116" s="68"/>
      <c r="G116" s="69"/>
      <c r="H116" s="5"/>
      <c r="I116" s="5"/>
      <c r="J116" s="70"/>
      <c r="K116" s="7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113" t="s">
        <v>57</v>
      </c>
      <c r="B117" s="114"/>
      <c r="C117" s="12">
        <f>C118+C119+C120+C121+C122+C123+C124+C125+C126</f>
        <v>32440.299999999996</v>
      </c>
      <c r="D117" s="12">
        <f>D118+D119+D120+D121+D122+D123+D124+D125+D126</f>
        <v>39837.799999999996</v>
      </c>
      <c r="E117" s="12">
        <f>E118+E119+E120+E121+E122+E123+E124+E125+E126</f>
        <v>20214.200000000004</v>
      </c>
      <c r="F117" s="12">
        <f>F118+F119+F120+F121+F122+F123+F124+F125+F126</f>
        <v>0</v>
      </c>
      <c r="G117" s="30">
        <f>E117/C117</f>
        <v>0.623120008138026</v>
      </c>
      <c r="H117" s="5" t="e">
        <f>E117/#REF!</f>
        <v>#REF!</v>
      </c>
      <c r="I117" s="5" t="e">
        <f>E117/#REF!</f>
        <v>#REF!</v>
      </c>
      <c r="J117" s="15">
        <f>E117/C117</f>
        <v>0.623120008138026</v>
      </c>
      <c r="K117" s="16">
        <f>E117/D117</f>
        <v>0.5074125579223754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20" t="s">
        <v>42</v>
      </c>
      <c r="B118" s="21"/>
      <c r="C118" s="4">
        <f>C97+C87+C107</f>
        <v>4229.099999999999</v>
      </c>
      <c r="D118" s="4">
        <f>D97+D87+D107</f>
        <v>4229.099999999999</v>
      </c>
      <c r="E118" s="4">
        <f>E97+E87+E107</f>
        <v>2668.1</v>
      </c>
      <c r="F118" s="4">
        <f>F97+F87+F107</f>
        <v>0</v>
      </c>
      <c r="G118" s="30">
        <f>E118/C118</f>
        <v>0.630890733252938</v>
      </c>
      <c r="H118" s="5" t="e">
        <f>E118/#REF!</f>
        <v>#REF!</v>
      </c>
      <c r="I118" s="5" t="e">
        <f>E118/#REF!</f>
        <v>#REF!</v>
      </c>
      <c r="J118" s="15">
        <f>E118/C118</f>
        <v>0.630890733252938</v>
      </c>
      <c r="K118" s="16">
        <f>E118/D118</f>
        <v>0.630890733252938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43</v>
      </c>
      <c r="B119" s="11"/>
      <c r="C119" s="4">
        <f>C98+C88+C108</f>
        <v>3084.1</v>
      </c>
      <c r="D119" s="4">
        <f>D98+D88+D108</f>
        <v>3084.1</v>
      </c>
      <c r="E119" s="4">
        <f>E98+E88+E108</f>
        <v>1942.9</v>
      </c>
      <c r="F119" s="4">
        <f>F98+F88+F108</f>
        <v>0</v>
      </c>
      <c r="G119" s="30">
        <f>E119/C119</f>
        <v>0.6299730877727701</v>
      </c>
      <c r="H119" s="5" t="e">
        <f>E119/#REF!</f>
        <v>#REF!</v>
      </c>
      <c r="I119" s="5" t="e">
        <f>E119/#REF!</f>
        <v>#REF!</v>
      </c>
      <c r="J119" s="15">
        <f>E119/C119</f>
        <v>0.6299730877727701</v>
      </c>
      <c r="K119" s="16">
        <f>E119/D119</f>
        <v>0.6299730877727701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44</v>
      </c>
      <c r="B120" s="11"/>
      <c r="C120" s="4">
        <f>C99+C89+C109</f>
        <v>4523.5</v>
      </c>
      <c r="D120" s="4">
        <f>D99+D89+D109</f>
        <v>4523.5</v>
      </c>
      <c r="E120" s="4">
        <f>E99+E89+E109</f>
        <v>2854.6</v>
      </c>
      <c r="F120" s="4">
        <f>F99+F89+F109</f>
        <v>0</v>
      </c>
      <c r="G120" s="30">
        <f>E120/C120</f>
        <v>0.6310600198960982</v>
      </c>
      <c r="H120" s="5" t="e">
        <f>E120/#REF!</f>
        <v>#REF!</v>
      </c>
      <c r="I120" s="5" t="e">
        <f>E120/#REF!</f>
        <v>#REF!</v>
      </c>
      <c r="J120" s="15">
        <f>E120/C120</f>
        <v>0.6310600198960982</v>
      </c>
      <c r="K120" s="16">
        <f>E120/D120</f>
        <v>0.6310600198960982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45</v>
      </c>
      <c r="B121" s="21"/>
      <c r="C121" s="4">
        <f>C100+C90+C110</f>
        <v>2477.6</v>
      </c>
      <c r="D121" s="4">
        <f>D100+D90+D110</f>
        <v>2477.6</v>
      </c>
      <c r="E121" s="4">
        <f>E100+E90+E110</f>
        <v>1558.8000000000002</v>
      </c>
      <c r="F121" s="4">
        <f>F100+F90+F110</f>
        <v>0</v>
      </c>
      <c r="G121" s="30">
        <f>E121/C121</f>
        <v>0.6291572489505974</v>
      </c>
      <c r="H121" s="5" t="e">
        <f>E121/#REF!</f>
        <v>#REF!</v>
      </c>
      <c r="I121" s="5" t="e">
        <f>E121/#REF!</f>
        <v>#REF!</v>
      </c>
      <c r="J121" s="15">
        <f>E121/C121</f>
        <v>0.6291572489505974</v>
      </c>
      <c r="K121" s="16">
        <f>E121/D121</f>
        <v>0.6291572489505974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46</v>
      </c>
      <c r="B122" s="11"/>
      <c r="C122" s="4">
        <f>C101+C91+C111</f>
        <v>3836.2999999999997</v>
      </c>
      <c r="D122" s="4">
        <f>D101+D91+D111</f>
        <v>3836.2999999999997</v>
      </c>
      <c r="E122" s="4">
        <f>E101+E91+E111</f>
        <v>2176.6</v>
      </c>
      <c r="F122" s="4">
        <f>F101+F91+F111</f>
        <v>0</v>
      </c>
      <c r="G122" s="30">
        <f>E122/C122</f>
        <v>0.5673696009175507</v>
      </c>
      <c r="H122" s="5" t="e">
        <f>E122/#REF!</f>
        <v>#REF!</v>
      </c>
      <c r="I122" s="5" t="e">
        <f>E122/#REF!</f>
        <v>#REF!</v>
      </c>
      <c r="J122" s="15">
        <f>E122/C122</f>
        <v>0.5673696009175507</v>
      </c>
      <c r="K122" s="16">
        <f>E122/D122</f>
        <v>0.5673696009175507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47</v>
      </c>
      <c r="B123" s="11"/>
      <c r="C123" s="4">
        <f>C102+C92+C112</f>
        <v>4302.8</v>
      </c>
      <c r="D123" s="4">
        <f>D102+D92+D112</f>
        <v>4302.8</v>
      </c>
      <c r="E123" s="4">
        <f>E102+E92+E112</f>
        <v>2458.4</v>
      </c>
      <c r="F123" s="4">
        <f>F102+F92+F112</f>
        <v>0</v>
      </c>
      <c r="G123" s="30">
        <f>E123/C123</f>
        <v>0.5713488890954728</v>
      </c>
      <c r="H123" s="5" t="e">
        <f>E123/#REF!</f>
        <v>#REF!</v>
      </c>
      <c r="I123" s="5" t="e">
        <f>E123/#REF!</f>
        <v>#REF!</v>
      </c>
      <c r="J123" s="15">
        <f>E123/C123</f>
        <v>0.5713488890954728</v>
      </c>
      <c r="K123" s="16">
        <f>E123/D123</f>
        <v>0.5713488890954728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48</v>
      </c>
      <c r="B124" s="11"/>
      <c r="C124" s="4">
        <f>C103+C93+C113</f>
        <v>3632.1</v>
      </c>
      <c r="D124" s="4">
        <f>D103+D93+D113</f>
        <v>3632.1</v>
      </c>
      <c r="E124" s="4">
        <f>E103+E93+E113</f>
        <v>2289.9</v>
      </c>
      <c r="F124" s="4">
        <f>F103+F93+F113</f>
        <v>0</v>
      </c>
      <c r="G124" s="30">
        <f>E124/C124</f>
        <v>0.630461716362435</v>
      </c>
      <c r="H124" s="5" t="e">
        <f>E124/#REF!</f>
        <v>#REF!</v>
      </c>
      <c r="I124" s="5" t="e">
        <f>E124/#REF!</f>
        <v>#REF!</v>
      </c>
      <c r="J124" s="15">
        <f>E124/C124</f>
        <v>0.630461716362435</v>
      </c>
      <c r="K124" s="16">
        <f>E124/D124</f>
        <v>0.630461716362435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11" ht="12.75">
      <c r="A125" s="20" t="s">
        <v>49</v>
      </c>
      <c r="B125" s="11"/>
      <c r="C125" s="4">
        <f>C104+C94+C114</f>
        <v>4386.5</v>
      </c>
      <c r="D125" s="4">
        <f>D104+D94+D114</f>
        <v>4886.5</v>
      </c>
      <c r="E125" s="4">
        <f>E104+E94+E114</f>
        <v>3060.5</v>
      </c>
      <c r="F125" s="4">
        <f>F104+F94+F114</f>
        <v>0</v>
      </c>
      <c r="G125" s="30">
        <f>E125/C125</f>
        <v>0.6977088795166989</v>
      </c>
      <c r="H125" s="5" t="e">
        <f>E125/#REF!</f>
        <v>#REF!</v>
      </c>
      <c r="I125" s="5" t="e">
        <f>E125/#REF!</f>
        <v>#REF!</v>
      </c>
      <c r="J125" s="15">
        <f>E125/C125</f>
        <v>0.6977088795166989</v>
      </c>
      <c r="K125" s="16">
        <f>E125/D125</f>
        <v>0.6263174050956718</v>
      </c>
    </row>
    <row r="126" spans="1:11" ht="12.75">
      <c r="A126" s="20" t="s">
        <v>50</v>
      </c>
      <c r="B126" s="11"/>
      <c r="C126" s="4">
        <f>C105+C95+C115</f>
        <v>1968.3</v>
      </c>
      <c r="D126" s="4">
        <f>D105+D95+D115</f>
        <v>8865.8</v>
      </c>
      <c r="E126" s="4">
        <f>E105+E95+E115</f>
        <v>1204.4</v>
      </c>
      <c r="F126" s="4">
        <f>F105+F95+F115</f>
        <v>0</v>
      </c>
      <c r="G126" s="4">
        <f>G105+G95+G115</f>
        <v>0.5396436525612472</v>
      </c>
      <c r="H126" s="4" t="e">
        <f>H105+H95+H115</f>
        <v>#REF!</v>
      </c>
      <c r="I126" s="4" t="e">
        <f>I105+I95+I115</f>
        <v>#REF!</v>
      </c>
      <c r="J126" s="15">
        <f>E126/C126</f>
        <v>0.6118985926942032</v>
      </c>
      <c r="K126" s="16">
        <f>E126/D126</f>
        <v>0.13584786482889308</v>
      </c>
    </row>
    <row r="127" spans="1:11" ht="16.5">
      <c r="A127" s="115" t="s">
        <v>35</v>
      </c>
      <c r="B127" s="116"/>
      <c r="C127" s="17">
        <f>C117+C76</f>
        <v>77812.2</v>
      </c>
      <c r="D127" s="17">
        <f>D117+D76</f>
        <v>85209.7</v>
      </c>
      <c r="E127" s="17">
        <f>E117+E76</f>
        <v>33238.3</v>
      </c>
      <c r="F127" s="81">
        <f>F117+F76</f>
        <v>0</v>
      </c>
      <c r="G127" s="18">
        <f>E127/C127</f>
        <v>0.4271605223859498</v>
      </c>
      <c r="H127" s="18" t="e">
        <f>E127/#REF!</f>
        <v>#REF!</v>
      </c>
      <c r="I127" s="18" t="e">
        <f>E127/#REF!</f>
        <v>#REF!</v>
      </c>
      <c r="J127" s="83">
        <f>E127/C127</f>
        <v>0.4271605223859498</v>
      </c>
      <c r="K127" s="52">
        <f>E127/D127</f>
        <v>0.390076481902882</v>
      </c>
    </row>
    <row r="128" spans="1:11" ht="15">
      <c r="A128" s="22" t="s">
        <v>42</v>
      </c>
      <c r="B128" s="23"/>
      <c r="C128" s="24">
        <f>C77+C118</f>
        <v>7444.499999999999</v>
      </c>
      <c r="D128" s="24">
        <f>D77+D118</f>
        <v>7444.499999999999</v>
      </c>
      <c r="E128" s="24">
        <f>E77+E118</f>
        <v>3347.9</v>
      </c>
      <c r="F128" s="82">
        <f>F77+F118</f>
        <v>0</v>
      </c>
      <c r="G128" s="51">
        <f>E128/C128</f>
        <v>0.4497145543689973</v>
      </c>
      <c r="H128" s="51" t="e">
        <f>E128/#REF!</f>
        <v>#REF!</v>
      </c>
      <c r="I128" s="51" t="e">
        <f>E128/#REF!</f>
        <v>#REF!</v>
      </c>
      <c r="J128" s="90">
        <f>E128/C128</f>
        <v>0.4497145543689973</v>
      </c>
      <c r="K128" s="91">
        <f>E128/D128</f>
        <v>0.4497145543689973</v>
      </c>
    </row>
    <row r="129" spans="1:11" ht="15">
      <c r="A129" s="22" t="s">
        <v>43</v>
      </c>
      <c r="B129" s="23"/>
      <c r="C129" s="24">
        <f>C78+C119</f>
        <v>4648.4</v>
      </c>
      <c r="D129" s="24">
        <f>D78+D119</f>
        <v>4648.4</v>
      </c>
      <c r="E129" s="24">
        <f>E78+E119</f>
        <v>2313.9</v>
      </c>
      <c r="F129" s="82">
        <f>F78+F119</f>
        <v>0</v>
      </c>
      <c r="G129" s="51">
        <f>E129/C129</f>
        <v>0.49778418380518036</v>
      </c>
      <c r="H129" s="51" t="e">
        <f>E129/#REF!</f>
        <v>#REF!</v>
      </c>
      <c r="I129" s="51" t="e">
        <f>E129/#REF!</f>
        <v>#REF!</v>
      </c>
      <c r="J129" s="90">
        <f>E129/C129</f>
        <v>0.49778418380518036</v>
      </c>
      <c r="K129" s="91">
        <f>E129/D129</f>
        <v>0.49778418380518036</v>
      </c>
    </row>
    <row r="130" spans="1:11" ht="15">
      <c r="A130" s="22" t="s">
        <v>44</v>
      </c>
      <c r="B130" s="23"/>
      <c r="C130" s="24">
        <f>C79+C120</f>
        <v>7106.7</v>
      </c>
      <c r="D130" s="24">
        <f>D79+D120</f>
        <v>7106.7</v>
      </c>
      <c r="E130" s="24">
        <f>E79+E120</f>
        <v>3943.3</v>
      </c>
      <c r="F130" s="82">
        <f>F79+F120</f>
        <v>0</v>
      </c>
      <c r="G130" s="51">
        <f>E130/C130</f>
        <v>0.5548707557656859</v>
      </c>
      <c r="H130" s="51" t="e">
        <f>E130/#REF!</f>
        <v>#REF!</v>
      </c>
      <c r="I130" s="51" t="e">
        <f>E130/#REF!</f>
        <v>#REF!</v>
      </c>
      <c r="J130" s="90">
        <f>E130/C130</f>
        <v>0.5548707557656859</v>
      </c>
      <c r="K130" s="91">
        <f>E130/D130</f>
        <v>0.5548707557656859</v>
      </c>
    </row>
    <row r="131" spans="1:11" ht="15">
      <c r="A131" s="22" t="s">
        <v>45</v>
      </c>
      <c r="B131" s="23"/>
      <c r="C131" s="24">
        <f>C80+C121</f>
        <v>6308.699999999999</v>
      </c>
      <c r="D131" s="24">
        <f>D80+D121</f>
        <v>6308.699999999999</v>
      </c>
      <c r="E131" s="24">
        <f>E80+E121</f>
        <v>2268.2</v>
      </c>
      <c r="F131" s="82">
        <f>F80+F121</f>
        <v>0</v>
      </c>
      <c r="G131" s="51">
        <f>E131/C131</f>
        <v>0.3595352449791558</v>
      </c>
      <c r="H131" s="51" t="e">
        <f>E131/#REF!</f>
        <v>#REF!</v>
      </c>
      <c r="I131" s="51" t="e">
        <f>E131/#REF!</f>
        <v>#REF!</v>
      </c>
      <c r="J131" s="90">
        <f>E131/C131</f>
        <v>0.3595352449791558</v>
      </c>
      <c r="K131" s="91">
        <f>E131/D131</f>
        <v>0.3595352449791558</v>
      </c>
    </row>
    <row r="132" spans="1:11" ht="15">
      <c r="A132" s="22" t="s">
        <v>46</v>
      </c>
      <c r="B132" s="23"/>
      <c r="C132" s="24">
        <f>C81+C122</f>
        <v>5310.599999999999</v>
      </c>
      <c r="D132" s="24">
        <f>D81+D122</f>
        <v>5310.599999999999</v>
      </c>
      <c r="E132" s="24">
        <f>E81+E122</f>
        <v>2556.6</v>
      </c>
      <c r="F132" s="82">
        <f>F81+F122</f>
        <v>0</v>
      </c>
      <c r="G132" s="51">
        <f>E132/C132</f>
        <v>0.48141452943170265</v>
      </c>
      <c r="H132" s="51" t="e">
        <f>E132/#REF!</f>
        <v>#REF!</v>
      </c>
      <c r="I132" s="51" t="e">
        <f>E132/#REF!</f>
        <v>#REF!</v>
      </c>
      <c r="J132" s="90">
        <f>E132/C132</f>
        <v>0.48141452943170265</v>
      </c>
      <c r="K132" s="91">
        <f>E132/D132</f>
        <v>0.48141452943170265</v>
      </c>
    </row>
    <row r="133" spans="1:11" ht="15">
      <c r="A133" s="22" t="s">
        <v>47</v>
      </c>
      <c r="B133" s="23"/>
      <c r="C133" s="24">
        <f>C82+C123</f>
        <v>8113.1</v>
      </c>
      <c r="D133" s="24">
        <f>D82+D123</f>
        <v>8113.1</v>
      </c>
      <c r="E133" s="24">
        <f>E82+E123</f>
        <v>3476.6000000000004</v>
      </c>
      <c r="F133" s="82">
        <f>F82+F123</f>
        <v>0</v>
      </c>
      <c r="G133" s="51">
        <f>E133/C133</f>
        <v>0.4285168431302462</v>
      </c>
      <c r="H133" s="51" t="e">
        <f>E133/#REF!</f>
        <v>#REF!</v>
      </c>
      <c r="I133" s="51" t="e">
        <f>E133/#REF!</f>
        <v>#REF!</v>
      </c>
      <c r="J133" s="90">
        <f>E133/C133</f>
        <v>0.4285168431302462</v>
      </c>
      <c r="K133" s="91">
        <f>E133/D133</f>
        <v>0.4285168431302462</v>
      </c>
    </row>
    <row r="134" spans="1:11" ht="15">
      <c r="A134" s="22" t="s">
        <v>48</v>
      </c>
      <c r="B134" s="23"/>
      <c r="C134" s="24">
        <f>C83+C124</f>
        <v>5554.299999999999</v>
      </c>
      <c r="D134" s="24">
        <f>D83+D124</f>
        <v>5554.299999999999</v>
      </c>
      <c r="E134" s="24">
        <f>E83+E124</f>
        <v>2739</v>
      </c>
      <c r="F134" s="82">
        <f>F83+F124</f>
        <v>0</v>
      </c>
      <c r="G134" s="51">
        <f>E134/C134</f>
        <v>0.49313144770718187</v>
      </c>
      <c r="H134" s="51" t="e">
        <f>E134/#REF!</f>
        <v>#REF!</v>
      </c>
      <c r="I134" s="51" t="e">
        <f>E134/#REF!</f>
        <v>#REF!</v>
      </c>
      <c r="J134" s="90">
        <f>E134/C134</f>
        <v>0.49313144770718187</v>
      </c>
      <c r="K134" s="91">
        <f>E134/D134</f>
        <v>0.49313144770718187</v>
      </c>
    </row>
    <row r="135" spans="1:11" ht="15">
      <c r="A135" s="22" t="s">
        <v>49</v>
      </c>
      <c r="B135" s="23"/>
      <c r="C135" s="24">
        <f>C84+C125</f>
        <v>7216.8</v>
      </c>
      <c r="D135" s="24">
        <f>D84+D125</f>
        <v>7716.8</v>
      </c>
      <c r="E135" s="24">
        <f>E84+E125</f>
        <v>3833.1000000000004</v>
      </c>
      <c r="F135" s="82">
        <f>F84+F125</f>
        <v>0</v>
      </c>
      <c r="G135" s="51">
        <f>E135/C135</f>
        <v>0.5311356834053874</v>
      </c>
      <c r="H135" s="51" t="e">
        <f>E135/#REF!</f>
        <v>#REF!</v>
      </c>
      <c r="I135" s="51" t="e">
        <f>E135/#REF!</f>
        <v>#REF!</v>
      </c>
      <c r="J135" s="90">
        <f>E135/C135</f>
        <v>0.5311356834053874</v>
      </c>
      <c r="K135" s="91">
        <f>E135/D135</f>
        <v>0.4967214389384201</v>
      </c>
    </row>
    <row r="136" spans="1:11" ht="15">
      <c r="A136" s="25" t="s">
        <v>50</v>
      </c>
      <c r="B136" s="23"/>
      <c r="C136" s="24">
        <f>C85+C126</f>
        <v>26109.100000000002</v>
      </c>
      <c r="D136" s="24">
        <f>D85+D126</f>
        <v>33006.600000000006</v>
      </c>
      <c r="E136" s="24">
        <f>E85+E126</f>
        <v>8759.7</v>
      </c>
      <c r="F136" s="24">
        <f>F85+F126</f>
        <v>0</v>
      </c>
      <c r="G136" s="51">
        <f>E136/C136</f>
        <v>0.3355037132647238</v>
      </c>
      <c r="H136" s="51" t="e">
        <f>E136/#REF!</f>
        <v>#REF!</v>
      </c>
      <c r="I136" s="51" t="e">
        <f>E136/#REF!</f>
        <v>#REF!</v>
      </c>
      <c r="J136" s="90">
        <f>E136/C136</f>
        <v>0.3355037132647238</v>
      </c>
      <c r="K136" s="91">
        <f>E136/D136</f>
        <v>0.26539237607024047</v>
      </c>
    </row>
    <row r="137" spans="8:11" ht="12.75">
      <c r="H137" s="74"/>
      <c r="I137" s="74"/>
      <c r="J137" s="74"/>
      <c r="K137" s="74"/>
    </row>
    <row r="138" spans="8:11" ht="12.75">
      <c r="H138" s="74"/>
      <c r="I138" s="74"/>
      <c r="J138" s="74"/>
      <c r="K138" s="74"/>
    </row>
    <row r="139" spans="8:11" ht="12.75">
      <c r="H139" s="74"/>
      <c r="I139" s="74"/>
      <c r="J139" s="74"/>
      <c r="K139" s="74"/>
    </row>
    <row r="140" spans="8:11" ht="12.75">
      <c r="H140" s="74"/>
      <c r="I140" s="74"/>
      <c r="J140" s="74"/>
      <c r="K140" s="74"/>
    </row>
    <row r="141" spans="8:11" ht="12.75">
      <c r="H141" s="74"/>
      <c r="I141" s="74"/>
      <c r="J141" s="74"/>
      <c r="K141" s="74"/>
    </row>
    <row r="142" spans="8:11" ht="12.75">
      <c r="H142" s="74"/>
      <c r="I142" s="74"/>
      <c r="J142" s="74"/>
      <c r="K142" s="74"/>
    </row>
    <row r="143" spans="8:11" ht="12.75">
      <c r="H143" s="74"/>
      <c r="I143" s="74"/>
      <c r="J143" s="74"/>
      <c r="K143" s="74"/>
    </row>
    <row r="144" spans="8:11" ht="12.75">
      <c r="H144" s="74"/>
      <c r="I144" s="74"/>
      <c r="J144" s="74"/>
      <c r="K144" s="74"/>
    </row>
    <row r="145" spans="8:11" ht="12.75">
      <c r="H145" s="74"/>
      <c r="I145" s="74"/>
      <c r="J145" s="74"/>
      <c r="K145" s="74"/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</sheetData>
  <sheetProtection/>
  <mergeCells count="11">
    <mergeCell ref="A127:B127"/>
    <mergeCell ref="A117:B117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2019-05-28T06:56:33Z</dcterms:modified>
  <cp:category/>
  <cp:version/>
  <cp:contentType/>
  <cp:contentStatus/>
</cp:coreProperties>
</file>