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<sst xmlns="http://schemas.openxmlformats.org/spreadsheetml/2006/main" count="327" uniqueCount="130">
  <si>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</si>
  <si>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</si>
  <si>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</si>
  <si>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</si>
  <si>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</si>
  <si>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</si>
  <si>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</si>
  <si>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</si>
  <si>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</si>
  <si>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</si>
  <si>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</si>
  <si>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</si>
  <si>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</si>
  <si>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</si>
  <si>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</si>
  <si>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</si>
  <si>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</si>
  <si>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</si>
  <si>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</si>
  <si>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</si>
  <si>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</si>
  <si>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</si>
  <si>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</si>
  <si>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</si>
  <si>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</si>
  <si>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</si>
  <si>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</si>
  <si>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</si>
  <si>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</si>
  <si>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</si>
  <si>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</si>
  <si>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</si>
  <si>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</si>
  <si>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</si>
  <si>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</si>
  <si>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</si>
  <si>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</si>
  <si>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</si>
  <si>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</si>
  <si>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</si>
  <si>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</si>
  <si>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</si>
  <si>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</si>
  <si>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</si>
  <si>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</si>
  <si>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</si>
  <si>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</si>
  <si>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</si>
  <si>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</si>
  <si>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</si>
  <si>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</si>
  <si>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</si>
  <si>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</si>
  <si>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</si>
  <si>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</si>
  <si>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</si>
  <si>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</si>
  <si>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</si>
  <si>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</si>
  <si>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</si>
  <si>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</si>
  <si>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</si>
  <si>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</si>
  <si>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</si>
  <si>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</si>
  <si>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</si>
  <si>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</si>
  <si>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</si>
  <si>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</si>
  <si>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</si>
  <si>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</si>
  <si>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</si>
  <si>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</si>
  <si>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</si>
  <si>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</si>
  <si>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</si>
  <si>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</si>
  <si>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</si>
  <si>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</si>
  <si>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</si>
  <si>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</si>
  <si>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</si>
  <si>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</si>
  <si>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</si>
  <si>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</si>
  <si>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</si>
  <si>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</si>
  <si>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</si>
  <si>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</si>
  <si>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</si>
  <si>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</si>
  <si>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</si>
  <si>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</si>
  <si>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</si>
  <si>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</si>
  <si>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</si>
  <si>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</si>
  <si>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к  плану года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</si>
  <si>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</si>
  <si>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</si>
  <si>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</si>
  <si>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</si>
  <si>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</si>
  <si>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</si>
  <si>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</si>
  <si>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</si>
  <si>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</si>
  <si>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r>
      <t xml:space="preserve"> </t>
    </r>
    <r>
      <rPr>
        <sz val="12"/>
        <rFont val="Arial Cyr"/>
        <family val="2"/>
      </rPr>
      <t>план МФ на 2019 год</t>
    </r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</si>
  <si>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2019 год</t>
    </r>
  </si>
  <si>
    <t>Доходы от платных кслуг</t>
  </si>
  <si>
    <t>2 02 15000 00 0000 150</t>
  </si>
  <si>
    <t>2 02 20000 00 0000 150</t>
  </si>
  <si>
    <t>2 02 30000 00 0000 150</t>
  </si>
  <si>
    <t>2 02 40000 05 0000 150</t>
  </si>
  <si>
    <t>2 19 60010 05 0000 150</t>
  </si>
  <si>
    <t>план на 2019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</si>
  <si>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2019 год</t>
    </r>
  </si>
  <si>
    <t>Доходы от возврата остатков субвенций, субсидий пришлых лет из бюджетов поселений</t>
  </si>
  <si>
    <t>2 02 01000 00 0000 150</t>
  </si>
  <si>
    <t>2 02 02000 00 0000 150</t>
  </si>
  <si>
    <t>2 02 03000 00 0000 150</t>
  </si>
  <si>
    <t>2 02 04000 05 0000 150</t>
  </si>
  <si>
    <t>план на 2019 г</t>
  </si>
  <si>
    <t>уточненный план на 2019 г</t>
  </si>
  <si>
    <t>001 113 02 995 13 0000 130</t>
  </si>
  <si>
    <t>2 18 6001005 0000 150</t>
  </si>
  <si>
    <t>на 1 апреля 2019 года</t>
  </si>
  <si>
    <t>исполнено на 1 апреля</t>
  </si>
  <si>
    <t>об исполнении бюджетов поселений на 1 апреля 2019 г.</t>
  </si>
  <si>
    <t>на 1 апреля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</si>
</sst>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34">
      <selection activeCell="F46" sqref="F46"/>
    </sheetView>
  </sheetViews>
  <sheetFormatPr defaultColWidth="9.00390625" defaultRowHeight="12.75" outlineLevelRow="1" outlineLevelCol="1"/>
  <cols>
    <col min="1" max="1" width="28.875" style="45" customWidth="1"/>
    <col min="2" max="2" width="29.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126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37" t="s">
        <v>107</v>
      </c>
      <c r="D4" s="38" t="s">
        <v>108</v>
      </c>
      <c r="E4" s="38" t="s">
        <v>127</v>
      </c>
      <c r="F4" s="38" t="s">
        <v>58</v>
      </c>
      <c r="G4" s="38" t="s">
        <v>64</v>
      </c>
    </row>
    <row r="5" spans="1:7" ht="15.75" outlineLevel="1">
      <c r="A5" s="39" t="s">
        <v>4</v>
      </c>
      <c r="B5" s="44" t="s">
        <v>5</v>
      </c>
      <c r="C5" s="78">
        <v>148690.8</v>
      </c>
      <c r="D5" s="78">
        <v>150396.8</v>
      </c>
      <c r="E5" s="78">
        <v>33045.9</v>
      </c>
      <c r="F5" s="89">
        <f>E5/C5</f>
        <v>0.2222457610020257</v>
      </c>
      <c r="G5" s="89">
        <f>E5/D5</f>
        <v>0.21972475478201667</v>
      </c>
    </row>
    <row r="6" spans="1:7" ht="15.75" outlineLevel="1">
      <c r="A6" s="39" t="s">
        <v>74</v>
      </c>
      <c r="B6" s="44" t="s">
        <v>75</v>
      </c>
      <c r="C6" s="78">
        <v>10431.2</v>
      </c>
      <c r="D6" s="78">
        <v>10431.2</v>
      </c>
      <c r="E6" s="78">
        <v>2781</v>
      </c>
      <c r="F6" s="89">
        <f>E6/C6</f>
        <v>0.2666040340516911</v>
      </c>
      <c r="G6" s="89">
        <f>E6/D6</f>
        <v>0.2666040340516911</v>
      </c>
    </row>
    <row r="7" spans="1:7" ht="15.75" outlineLevel="1">
      <c r="A7" s="39" t="s">
        <v>6</v>
      </c>
      <c r="B7" s="44" t="s">
        <v>7</v>
      </c>
      <c r="C7" s="78">
        <v>3916</v>
      </c>
      <c r="D7" s="78">
        <v>4404.7</v>
      </c>
      <c r="E7" s="78">
        <v>1264.2</v>
      </c>
      <c r="F7" s="89">
        <f>E7/C7</f>
        <v>0.32282941777323804</v>
      </c>
      <c r="G7" s="89">
        <f>E7/D7</f>
        <v>0.2870116012441256</v>
      </c>
    </row>
    <row r="8" spans="1:7" ht="15.75" outlineLevel="1">
      <c r="A8" s="39" t="s">
        <v>8</v>
      </c>
      <c r="B8" s="44" t="s">
        <v>9</v>
      </c>
      <c r="C8" s="78">
        <v>17</v>
      </c>
      <c r="D8" s="78">
        <v>17</v>
      </c>
      <c r="E8" s="78">
        <v>47.7</v>
      </c>
      <c r="F8" s="77" t="s">
        <v>14</v>
      </c>
      <c r="G8" s="77" t="s">
        <v>14</v>
      </c>
    </row>
    <row r="9" spans="1:7" ht="47.25" outlineLevel="1">
      <c r="A9" s="39" t="s">
        <v>105</v>
      </c>
      <c r="B9" s="44" t="s">
        <v>106</v>
      </c>
      <c r="C9" s="78">
        <v>100.5</v>
      </c>
      <c r="D9" s="78">
        <v>100.5</v>
      </c>
      <c r="E9" s="41">
        <v>29.5</v>
      </c>
      <c r="F9" s="89">
        <f>E9/C9</f>
        <v>0.2935323383084577</v>
      </c>
      <c r="G9" s="89">
        <f>E9/D9</f>
        <v>0.2935323383084577</v>
      </c>
    </row>
    <row r="10" spans="1:7" ht="15.75" outlineLevel="1">
      <c r="A10" s="39" t="s">
        <v>10</v>
      </c>
      <c r="B10" s="44" t="s">
        <v>63</v>
      </c>
      <c r="C10" s="78">
        <v>5020.5</v>
      </c>
      <c r="D10" s="78">
        <v>5020.5</v>
      </c>
      <c r="E10" s="78">
        <v>692.9</v>
      </c>
      <c r="F10" s="89">
        <f>E10/C10</f>
        <v>0.13801414201772733</v>
      </c>
      <c r="G10" s="89">
        <f>E10/D10</f>
        <v>0.13801414201772733</v>
      </c>
    </row>
    <row r="11" spans="1:7" ht="15.75" outlineLevel="1">
      <c r="A11" s="39" t="s">
        <v>92</v>
      </c>
      <c r="B11" s="44" t="s">
        <v>90</v>
      </c>
      <c r="C11" s="78">
        <v>3817.9</v>
      </c>
      <c r="D11" s="78">
        <v>3817.9</v>
      </c>
      <c r="E11" s="78">
        <v>1519.1</v>
      </c>
      <c r="F11" s="89">
        <f>E11/C11</f>
        <v>0.3978888917991566</v>
      </c>
      <c r="G11" s="89">
        <f>E11/D11</f>
        <v>0.3978888917991566</v>
      </c>
    </row>
    <row r="12" spans="1:7" ht="15.75" outlineLevel="1">
      <c r="A12" s="39" t="s">
        <v>92</v>
      </c>
      <c r="B12" s="44" t="s">
        <v>91</v>
      </c>
      <c r="C12" s="78">
        <v>8796.9</v>
      </c>
      <c r="D12" s="78">
        <v>8796.9</v>
      </c>
      <c r="E12" s="78">
        <v>506.8</v>
      </c>
      <c r="F12" s="89">
        <f>E12/C12</f>
        <v>0.057611203946844915</v>
      </c>
      <c r="G12" s="89">
        <f>E12/D12</f>
        <v>0.057611203946844915</v>
      </c>
    </row>
    <row r="13" spans="1:7" ht="15.75" outlineLevel="1">
      <c r="A13" s="39" t="s">
        <v>12</v>
      </c>
      <c r="B13" s="44" t="s">
        <v>13</v>
      </c>
      <c r="C13" s="78">
        <v>3275.1</v>
      </c>
      <c r="D13" s="78">
        <v>3275.1</v>
      </c>
      <c r="E13" s="78">
        <v>603.3</v>
      </c>
      <c r="F13" s="89">
        <f>E13/C13</f>
        <v>0.1842081157827242</v>
      </c>
      <c r="G13" s="89">
        <f>E13/D13</f>
        <v>0.1842081157827242</v>
      </c>
    </row>
    <row r="14" spans="1:249" s="46" customFormat="1" ht="15.75" outlineLevel="1">
      <c r="A14" s="39" t="s">
        <v>103</v>
      </c>
      <c r="B14" s="44" t="s">
        <v>104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100" t="s">
        <v>15</v>
      </c>
      <c r="B15" s="100"/>
      <c r="C15" s="76">
        <f>SUM(C5:C14)</f>
        <v>184065.9</v>
      </c>
      <c r="D15" s="76">
        <f>SUM(D5:D14)</f>
        <v>186260.6</v>
      </c>
      <c r="E15" s="76">
        <f>SUM(E5:E14)</f>
        <v>40490.4</v>
      </c>
      <c r="F15" s="42">
        <f aca="true" t="shared" si="0" ref="F15:F26">E15/C15</f>
        <v>0.21997773623468553</v>
      </c>
      <c r="G15" s="42">
        <f aca="true" t="shared" si="1" ref="G15:G26">E15/D15</f>
        <v>0.21738574878423025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69</v>
      </c>
      <c r="B16" s="40" t="s">
        <v>16</v>
      </c>
      <c r="C16" s="78">
        <v>5380.3</v>
      </c>
      <c r="D16" s="78">
        <v>5539.7</v>
      </c>
      <c r="E16" s="41">
        <v>1744.3</v>
      </c>
      <c r="F16" s="89">
        <f t="shared" si="0"/>
        <v>0.3242012527182499</v>
      </c>
      <c r="G16" s="89">
        <f t="shared" si="1"/>
        <v>0.3148726465332058</v>
      </c>
    </row>
    <row r="17" spans="1:7" ht="15.75" outlineLevel="1">
      <c r="A17" s="39" t="s">
        <v>78</v>
      </c>
      <c r="B17" s="40" t="s">
        <v>16</v>
      </c>
      <c r="C17" s="78">
        <v>569.5</v>
      </c>
      <c r="D17" s="78">
        <v>569.5</v>
      </c>
      <c r="E17" s="41">
        <v>145</v>
      </c>
      <c r="F17" s="89">
        <f t="shared" si="0"/>
        <v>0.2546093064091308</v>
      </c>
      <c r="G17" s="89">
        <f t="shared" si="1"/>
        <v>0.2546093064091308</v>
      </c>
    </row>
    <row r="18" spans="1:7" ht="31.5" outlineLevel="1">
      <c r="A18" s="39" t="s">
        <v>61</v>
      </c>
      <c r="B18" s="44" t="s">
        <v>17</v>
      </c>
      <c r="C18" s="78">
        <v>1303.5</v>
      </c>
      <c r="D18" s="78">
        <v>1303.5</v>
      </c>
      <c r="E18" s="41">
        <v>440.6</v>
      </c>
      <c r="F18" s="89">
        <f t="shared" si="0"/>
        <v>0.3380130418105102</v>
      </c>
      <c r="G18" s="89">
        <f t="shared" si="1"/>
        <v>0.3380130418105102</v>
      </c>
    </row>
    <row r="19" spans="1:7" ht="31.5" outlineLevel="1">
      <c r="A19" s="39" t="s">
        <v>66</v>
      </c>
      <c r="B19" s="44" t="s">
        <v>67</v>
      </c>
      <c r="C19" s="78">
        <v>7</v>
      </c>
      <c r="D19" s="78">
        <v>7</v>
      </c>
      <c r="E19" s="41"/>
      <c r="F19" s="89">
        <f t="shared" si="0"/>
        <v>0</v>
      </c>
      <c r="G19" s="89">
        <f t="shared" si="1"/>
        <v>0</v>
      </c>
    </row>
    <row r="20" spans="1:7" ht="31.5" outlineLevel="1">
      <c r="A20" s="39" t="s">
        <v>60</v>
      </c>
      <c r="B20" s="44" t="s">
        <v>18</v>
      </c>
      <c r="C20" s="78">
        <v>200</v>
      </c>
      <c r="D20" s="78">
        <v>200</v>
      </c>
      <c r="E20" s="41">
        <v>75.8</v>
      </c>
      <c r="F20" s="89">
        <f t="shared" si="0"/>
        <v>0.379</v>
      </c>
      <c r="G20" s="89">
        <f t="shared" si="1"/>
        <v>0.379</v>
      </c>
    </row>
    <row r="21" spans="1:7" ht="31.5" outlineLevel="1">
      <c r="A21" s="39" t="s">
        <v>19</v>
      </c>
      <c r="B21" s="44" t="s">
        <v>20</v>
      </c>
      <c r="C21" s="78">
        <v>300</v>
      </c>
      <c r="D21" s="78">
        <v>300</v>
      </c>
      <c r="E21" s="41">
        <v>68.1</v>
      </c>
      <c r="F21" s="89">
        <f t="shared" si="0"/>
        <v>0.22699999999999998</v>
      </c>
      <c r="G21" s="89">
        <f t="shared" si="1"/>
        <v>0.22699999999999998</v>
      </c>
    </row>
    <row r="22" spans="1:7" ht="15.75" outlineLevel="1">
      <c r="A22" s="39" t="s">
        <v>93</v>
      </c>
      <c r="B22" s="44" t="s">
        <v>109</v>
      </c>
      <c r="C22" s="78">
        <v>40</v>
      </c>
      <c r="D22" s="78">
        <v>40</v>
      </c>
      <c r="E22" s="41">
        <v>8.1</v>
      </c>
      <c r="F22" s="89">
        <f t="shared" si="0"/>
        <v>0.20249999999999999</v>
      </c>
      <c r="G22" s="89">
        <f t="shared" si="1"/>
        <v>0.20249999999999999</v>
      </c>
    </row>
    <row r="23" spans="1:7" ht="30.75" customHeight="1" outlineLevel="1">
      <c r="A23" s="39" t="s">
        <v>89</v>
      </c>
      <c r="B23" s="44" t="s">
        <v>84</v>
      </c>
      <c r="C23" s="78">
        <v>900</v>
      </c>
      <c r="D23" s="78">
        <v>3221.8</v>
      </c>
      <c r="E23" s="78">
        <v>50.1</v>
      </c>
      <c r="F23" s="89">
        <f t="shared" si="0"/>
        <v>0.05566666666666667</v>
      </c>
      <c r="G23" s="89">
        <f t="shared" si="1"/>
        <v>0.015550313489353778</v>
      </c>
    </row>
    <row r="24" spans="1:7" ht="31.5" outlineLevel="1">
      <c r="A24" s="39" t="s">
        <v>73</v>
      </c>
      <c r="B24" s="44" t="s">
        <v>68</v>
      </c>
      <c r="C24" s="78">
        <v>100</v>
      </c>
      <c r="D24" s="78">
        <v>100</v>
      </c>
      <c r="E24" s="41"/>
      <c r="F24" s="89">
        <f t="shared" si="0"/>
        <v>0</v>
      </c>
      <c r="G24" s="89">
        <f t="shared" si="1"/>
        <v>0</v>
      </c>
    </row>
    <row r="25" spans="1:7" ht="15.75" outlineLevel="1">
      <c r="A25" s="39" t="s">
        <v>72</v>
      </c>
      <c r="B25" s="44" t="s">
        <v>21</v>
      </c>
      <c r="C25" s="78">
        <v>600</v>
      </c>
      <c r="D25" s="78">
        <v>600</v>
      </c>
      <c r="E25" s="41">
        <v>602.2</v>
      </c>
      <c r="F25" s="89">
        <f t="shared" si="0"/>
        <v>1.0036666666666667</v>
      </c>
      <c r="G25" s="89">
        <f t="shared" si="1"/>
        <v>1.0036666666666667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85.4</v>
      </c>
      <c r="F26" s="89">
        <f t="shared" si="0"/>
        <v>0.1591205515185392</v>
      </c>
      <c r="G26" s="89">
        <f t="shared" si="1"/>
        <v>0.1591205515185392</v>
      </c>
    </row>
    <row r="27" spans="1:249" s="47" customFormat="1" ht="31.5" outlineLevel="1">
      <c r="A27" s="39" t="s">
        <v>24</v>
      </c>
      <c r="B27" s="44" t="s">
        <v>25</v>
      </c>
      <c r="C27" s="78"/>
      <c r="D27" s="78"/>
      <c r="E27" s="41"/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2" t="s">
        <v>26</v>
      </c>
      <c r="B28" s="102"/>
      <c r="C28" s="49">
        <f>SUM(C16:C27)</f>
        <v>9937</v>
      </c>
      <c r="D28" s="49">
        <f>SUM(D16:D27)</f>
        <v>12418.2</v>
      </c>
      <c r="E28" s="49">
        <f>SUM(E16:E27)</f>
        <v>3219.6</v>
      </c>
      <c r="F28" s="42">
        <f aca="true" t="shared" si="2" ref="F28:F34">E28/C28</f>
        <v>0.32400120760792994</v>
      </c>
      <c r="G28" s="42">
        <f aca="true" t="shared" si="3" ref="G28:G35">E28/D28</f>
        <v>0.2592646277238247</v>
      </c>
    </row>
    <row r="29" spans="1:7" s="47" customFormat="1" ht="15.75" outlineLevel="1">
      <c r="A29" s="101" t="s">
        <v>27</v>
      </c>
      <c r="B29" s="101"/>
      <c r="C29" s="49">
        <f>C15+C28</f>
        <v>194002.9</v>
      </c>
      <c r="D29" s="49">
        <f>D15+D28</f>
        <v>198678.80000000002</v>
      </c>
      <c r="E29" s="49">
        <f>E15+E28</f>
        <v>43710</v>
      </c>
      <c r="F29" s="42">
        <f t="shared" si="2"/>
        <v>0.22530591037556655</v>
      </c>
      <c r="G29" s="42">
        <f t="shared" si="3"/>
        <v>0.2200033420777657</v>
      </c>
    </row>
    <row r="30" spans="1:249" ht="31.5">
      <c r="A30" s="48" t="s">
        <v>28</v>
      </c>
      <c r="B30" s="1" t="s">
        <v>29</v>
      </c>
      <c r="C30" s="49">
        <f>C31+C36+C37+C38</f>
        <v>336296.7</v>
      </c>
      <c r="D30" s="49">
        <f>D31+D36+D37+D38</f>
        <v>366803.60000000003</v>
      </c>
      <c r="E30" s="49">
        <f>E31+E36+E37+E38</f>
        <v>86260.6</v>
      </c>
      <c r="F30" s="43">
        <f t="shared" si="2"/>
        <v>0.25650147622620145</v>
      </c>
      <c r="G30" s="43">
        <f t="shared" si="3"/>
        <v>0.23516835712626594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78.75">
      <c r="A31" s="48" t="s">
        <v>30</v>
      </c>
      <c r="B31" s="1" t="s">
        <v>31</v>
      </c>
      <c r="C31" s="49">
        <f>C32+C33+C34+C35</f>
        <v>336296.7</v>
      </c>
      <c r="D31" s="49">
        <f>D32+D33+D34+D35</f>
        <v>367899.10000000003</v>
      </c>
      <c r="E31" s="49">
        <f>E32+E33+E34+E35</f>
        <v>87356.1</v>
      </c>
      <c r="F31" s="43">
        <f t="shared" si="2"/>
        <v>0.2597590163685817</v>
      </c>
      <c r="G31" s="43">
        <f t="shared" si="3"/>
        <v>0.23744581054968603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78.75">
      <c r="A32" s="48" t="s">
        <v>110</v>
      </c>
      <c r="B32" s="48" t="s">
        <v>32</v>
      </c>
      <c r="C32" s="49">
        <v>131709.2</v>
      </c>
      <c r="D32" s="49">
        <v>131709.2</v>
      </c>
      <c r="E32" s="49">
        <v>31280.9</v>
      </c>
      <c r="F32" s="43">
        <f t="shared" si="2"/>
        <v>0.23749973426305832</v>
      </c>
      <c r="G32" s="43">
        <f t="shared" si="3"/>
        <v>0.23749973426305832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94.5">
      <c r="A33" s="48" t="s">
        <v>111</v>
      </c>
      <c r="B33" s="48" t="s">
        <v>33</v>
      </c>
      <c r="C33" s="49">
        <v>3410</v>
      </c>
      <c r="D33" s="49">
        <v>28714.6</v>
      </c>
      <c r="E33" s="49">
        <v>374.2</v>
      </c>
      <c r="F33" s="43">
        <f t="shared" si="2"/>
        <v>0.10973607038123166</v>
      </c>
      <c r="G33" s="43">
        <f t="shared" si="3"/>
        <v>0.013031698160517646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78.75">
      <c r="A34" s="48" t="s">
        <v>112</v>
      </c>
      <c r="B34" s="48" t="s">
        <v>34</v>
      </c>
      <c r="C34" s="49">
        <v>201177.5</v>
      </c>
      <c r="D34" s="49">
        <v>201077.1</v>
      </c>
      <c r="E34" s="49">
        <v>49302.7</v>
      </c>
      <c r="F34" s="43">
        <f t="shared" si="2"/>
        <v>0.24507064656832894</v>
      </c>
      <c r="G34" s="43">
        <f t="shared" si="3"/>
        <v>0.24519301302833588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31.5">
      <c r="A35" s="48" t="s">
        <v>113</v>
      </c>
      <c r="B35" s="48" t="s">
        <v>59</v>
      </c>
      <c r="C35" s="49">
        <v>0</v>
      </c>
      <c r="D35" s="49">
        <v>6398.2</v>
      </c>
      <c r="E35" s="49">
        <v>6398.3</v>
      </c>
      <c r="F35" s="42"/>
      <c r="G35" s="42">
        <f t="shared" si="3"/>
        <v>1.0000156293957676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63">
      <c r="A36" s="48" t="s">
        <v>85</v>
      </c>
      <c r="B36" s="50" t="s">
        <v>86</v>
      </c>
      <c r="C36" s="86"/>
      <c r="D36" s="87"/>
      <c r="E36" s="88"/>
      <c r="F36" s="77"/>
      <c r="G36" s="4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31.5">
      <c r="A37" s="48" t="s">
        <v>87</v>
      </c>
      <c r="B37" s="50" t="s">
        <v>88</v>
      </c>
      <c r="C37" s="86"/>
      <c r="D37" s="87"/>
      <c r="E37" s="88"/>
      <c r="F37" s="77"/>
      <c r="G37" s="4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47.25">
      <c r="A38" s="48" t="s">
        <v>114</v>
      </c>
      <c r="B38" s="50" t="s">
        <v>62</v>
      </c>
      <c r="C38" s="49"/>
      <c r="D38" s="76">
        <v>-1095.5</v>
      </c>
      <c r="E38" s="76">
        <v>-1095.5</v>
      </c>
      <c r="F38" s="75"/>
      <c r="G38" s="42">
        <f>E38/D38</f>
        <v>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  <row r="39" spans="1:249" ht="15.75">
      <c r="A39" s="99" t="s">
        <v>35</v>
      </c>
      <c r="B39" s="99"/>
      <c r="C39" s="49">
        <f>C29+C30</f>
        <v>530299.6</v>
      </c>
      <c r="D39" s="49">
        <f>D29+D30</f>
        <v>565482.4</v>
      </c>
      <c r="E39" s="49">
        <f>E29+E30</f>
        <v>129970.6</v>
      </c>
      <c r="F39" s="42">
        <f>E39/C39</f>
        <v>0.24508900251857632</v>
      </c>
      <c r="G39" s="42">
        <f>E39/D39</f>
        <v>0.22984022137559013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</sheetData>
  <sheetProtection/>
  <mergeCells count="7">
    <mergeCell ref="A39:B39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view="pageBreakPreview" zoomScaleSheetLayoutView="100" zoomScalePageLayoutView="0" workbookViewId="0" topLeftCell="A25">
      <selection activeCell="D35" sqref="D35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126</v>
      </c>
      <c r="B3" s="110"/>
      <c r="C3" s="110"/>
      <c r="D3" s="110"/>
      <c r="E3" s="110"/>
    </row>
    <row r="4" spans="1:7" s="56" customFormat="1" ht="87.75" customHeight="1">
      <c r="A4" s="53" t="s">
        <v>2</v>
      </c>
      <c r="B4" s="54" t="s">
        <v>3</v>
      </c>
      <c r="C4" s="55" t="s">
        <v>115</v>
      </c>
      <c r="D4" s="57" t="s">
        <v>116</v>
      </c>
      <c r="E4" s="55" t="s">
        <v>127</v>
      </c>
      <c r="F4" s="55" t="s">
        <v>58</v>
      </c>
      <c r="G4" s="55" t="s">
        <v>65</v>
      </c>
    </row>
    <row r="5" spans="1:7" s="56" customFormat="1" ht="15.75" outlineLevel="1">
      <c r="A5" s="39" t="s">
        <v>4</v>
      </c>
      <c r="B5" s="40" t="s">
        <v>5</v>
      </c>
      <c r="C5" s="78">
        <v>133922.9</v>
      </c>
      <c r="D5" s="78">
        <v>135628.9</v>
      </c>
      <c r="E5" s="78">
        <v>29754.2</v>
      </c>
      <c r="F5" s="77">
        <f>E5/C5</f>
        <v>0.22217410166595855</v>
      </c>
      <c r="G5" s="77">
        <f>E5/D5</f>
        <v>0.21937949802733783</v>
      </c>
    </row>
    <row r="6" spans="1:7" s="56" customFormat="1" ht="15.75" outlineLevel="1">
      <c r="A6" s="39" t="s">
        <v>6</v>
      </c>
      <c r="B6" s="40" t="s">
        <v>7</v>
      </c>
      <c r="C6" s="78">
        <v>3916</v>
      </c>
      <c r="D6" s="78">
        <v>4404.7</v>
      </c>
      <c r="E6" s="78">
        <v>1264.2</v>
      </c>
      <c r="F6" s="77">
        <f>E6/C6</f>
        <v>0.32282941777323804</v>
      </c>
      <c r="G6" s="77">
        <f>E6/D6</f>
        <v>0.2870116012441256</v>
      </c>
    </row>
    <row r="7" spans="1:7" s="56" customFormat="1" ht="15.75" outlineLevel="1">
      <c r="A7" s="39" t="s">
        <v>8</v>
      </c>
      <c r="B7" s="40" t="s">
        <v>9</v>
      </c>
      <c r="C7" s="41">
        <v>8.5</v>
      </c>
      <c r="D7" s="41">
        <v>8.5</v>
      </c>
      <c r="E7" s="41">
        <v>23.9</v>
      </c>
      <c r="F7" s="77" t="s">
        <v>14</v>
      </c>
      <c r="G7" s="77" t="s">
        <v>14</v>
      </c>
    </row>
    <row r="8" spans="1:249" s="56" customFormat="1" ht="31.5" outlineLevel="1">
      <c r="A8" s="39" t="s">
        <v>105</v>
      </c>
      <c r="B8" s="44" t="s">
        <v>106</v>
      </c>
      <c r="C8" s="78">
        <v>100.5</v>
      </c>
      <c r="D8" s="78">
        <v>100.5</v>
      </c>
      <c r="E8" s="41">
        <v>29.5</v>
      </c>
      <c r="F8" s="89">
        <f>E8/C8</f>
        <v>0.2935323383084577</v>
      </c>
      <c r="G8" s="89">
        <f>E8/D8</f>
        <v>0.2935323383084577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</row>
    <row r="9" spans="1:7" s="56" customFormat="1" ht="15.75" outlineLevel="1">
      <c r="A9" s="39" t="s">
        <v>12</v>
      </c>
      <c r="B9" s="40" t="s">
        <v>13</v>
      </c>
      <c r="C9" s="41">
        <v>3275.1</v>
      </c>
      <c r="D9" s="41">
        <v>3275.1</v>
      </c>
      <c r="E9" s="41">
        <v>603.3</v>
      </c>
      <c r="F9" s="77">
        <f>E9/C9</f>
        <v>0.1842081157827242</v>
      </c>
      <c r="G9" s="77">
        <f>E9/D9</f>
        <v>0.1842081157827242</v>
      </c>
    </row>
    <row r="10" spans="1:249" s="58" customFormat="1" ht="15.75" outlineLevel="1">
      <c r="A10" s="39" t="s">
        <v>103</v>
      </c>
      <c r="B10" s="40" t="s">
        <v>104</v>
      </c>
      <c r="C10" s="41"/>
      <c r="D10" s="41"/>
      <c r="E10" s="41"/>
      <c r="F10" s="77"/>
      <c r="G10" s="7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s="45" customFormat="1" ht="15.75" outlineLevel="1">
      <c r="A11" s="106" t="s">
        <v>15</v>
      </c>
      <c r="B11" s="107"/>
      <c r="C11" s="76">
        <f>SUM(C5:C10)</f>
        <v>141223</v>
      </c>
      <c r="D11" s="76">
        <f>SUM(D5:D10)</f>
        <v>143417.7</v>
      </c>
      <c r="E11" s="76">
        <f>SUM(E5:E10)</f>
        <v>31675.100000000002</v>
      </c>
      <c r="F11" s="43">
        <f aca="true" t="shared" si="0" ref="F11:F22">E11/C11</f>
        <v>0.22429136896964377</v>
      </c>
      <c r="G11" s="43">
        <f aca="true" t="shared" si="1" ref="G11:G22">E11/D11</f>
        <v>0.22085907109094624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7" s="45" customFormat="1" ht="15.75" outlineLevel="1">
      <c r="A12" s="39" t="s">
        <v>69</v>
      </c>
      <c r="B12" s="40" t="s">
        <v>16</v>
      </c>
      <c r="C12" s="78">
        <v>3171.3</v>
      </c>
      <c r="D12" s="78">
        <v>3330.7</v>
      </c>
      <c r="E12" s="41">
        <v>968.9</v>
      </c>
      <c r="F12" s="89">
        <f t="shared" si="0"/>
        <v>0.30552139501150943</v>
      </c>
      <c r="G12" s="89">
        <f t="shared" si="1"/>
        <v>0.290899810850572</v>
      </c>
    </row>
    <row r="13" spans="1:7" s="45" customFormat="1" ht="15.75" outlineLevel="1">
      <c r="A13" s="39" t="s">
        <v>78</v>
      </c>
      <c r="B13" s="40" t="s">
        <v>16</v>
      </c>
      <c r="C13" s="41">
        <v>569.5</v>
      </c>
      <c r="D13" s="41">
        <v>569.5</v>
      </c>
      <c r="E13" s="41">
        <v>145</v>
      </c>
      <c r="F13" s="89">
        <f t="shared" si="0"/>
        <v>0.2546093064091308</v>
      </c>
      <c r="G13" s="89">
        <f t="shared" si="1"/>
        <v>0.2546093064091308</v>
      </c>
    </row>
    <row r="14" spans="1:7" s="45" customFormat="1" ht="15.75" outlineLevel="1">
      <c r="A14" s="39" t="s">
        <v>61</v>
      </c>
      <c r="B14" s="44" t="s">
        <v>17</v>
      </c>
      <c r="C14" s="78">
        <v>1303.5</v>
      </c>
      <c r="D14" s="78">
        <v>1303.5</v>
      </c>
      <c r="E14" s="41">
        <v>440.6</v>
      </c>
      <c r="F14" s="89">
        <f t="shared" si="0"/>
        <v>0.3380130418105102</v>
      </c>
      <c r="G14" s="89">
        <f t="shared" si="1"/>
        <v>0.3380130418105102</v>
      </c>
    </row>
    <row r="15" spans="1:7" s="45" customFormat="1" ht="31.5" outlineLevel="1">
      <c r="A15" s="39" t="s">
        <v>66</v>
      </c>
      <c r="B15" s="44" t="s">
        <v>67</v>
      </c>
      <c r="C15" s="41">
        <v>7</v>
      </c>
      <c r="D15" s="41">
        <v>7</v>
      </c>
      <c r="E15" s="41"/>
      <c r="F15" s="89">
        <f t="shared" si="0"/>
        <v>0</v>
      </c>
      <c r="G15" s="89">
        <f t="shared" si="1"/>
        <v>0</v>
      </c>
    </row>
    <row r="16" spans="1:7" s="45" customFormat="1" ht="15.75" outlineLevel="1">
      <c r="A16" s="39" t="s">
        <v>60</v>
      </c>
      <c r="B16" s="44" t="s">
        <v>18</v>
      </c>
      <c r="C16" s="41">
        <v>130</v>
      </c>
      <c r="D16" s="41">
        <v>130</v>
      </c>
      <c r="E16" s="41">
        <v>54.1</v>
      </c>
      <c r="F16" s="89">
        <f t="shared" si="0"/>
        <v>0.41615384615384615</v>
      </c>
      <c r="G16" s="89">
        <f t="shared" si="1"/>
        <v>0.41615384615384615</v>
      </c>
    </row>
    <row r="17" spans="1:7" s="45" customFormat="1" ht="15.75" outlineLevel="1">
      <c r="A17" s="39" t="s">
        <v>19</v>
      </c>
      <c r="B17" s="44" t="s">
        <v>20</v>
      </c>
      <c r="C17" s="78">
        <v>300</v>
      </c>
      <c r="D17" s="78">
        <v>300</v>
      </c>
      <c r="E17" s="41">
        <v>68.1</v>
      </c>
      <c r="F17" s="89">
        <f t="shared" si="0"/>
        <v>0.22699999999999998</v>
      </c>
      <c r="G17" s="89">
        <f t="shared" si="1"/>
        <v>0.22699999999999998</v>
      </c>
    </row>
    <row r="18" spans="1:7" s="45" customFormat="1" ht="15.75" outlineLevel="1">
      <c r="A18" s="39" t="s">
        <v>94</v>
      </c>
      <c r="B18" s="44" t="s">
        <v>95</v>
      </c>
      <c r="C18" s="78">
        <v>40</v>
      </c>
      <c r="D18" s="78">
        <v>40</v>
      </c>
      <c r="E18" s="41">
        <v>8.1</v>
      </c>
      <c r="F18" s="89">
        <f t="shared" si="0"/>
        <v>0.20249999999999999</v>
      </c>
      <c r="G18" s="89">
        <f t="shared" si="1"/>
        <v>0.20249999999999999</v>
      </c>
    </row>
    <row r="19" spans="1:7" s="45" customFormat="1" ht="30.75" customHeight="1" outlineLevel="1">
      <c r="A19" s="39" t="s">
        <v>96</v>
      </c>
      <c r="B19" s="44" t="s">
        <v>84</v>
      </c>
      <c r="C19" s="78">
        <v>900</v>
      </c>
      <c r="D19" s="78">
        <v>3221.8</v>
      </c>
      <c r="E19" s="78">
        <v>39.8</v>
      </c>
      <c r="F19" s="89">
        <f t="shared" si="0"/>
        <v>0.04422222222222222</v>
      </c>
      <c r="G19" s="89">
        <f t="shared" si="1"/>
        <v>0.012353342851821962</v>
      </c>
    </row>
    <row r="20" spans="1:7" s="45" customFormat="1" ht="15.75" outlineLevel="1">
      <c r="A20" s="39" t="s">
        <v>73</v>
      </c>
      <c r="B20" s="44" t="s">
        <v>68</v>
      </c>
      <c r="C20" s="41">
        <v>100</v>
      </c>
      <c r="D20" s="41">
        <v>100</v>
      </c>
      <c r="E20" s="41"/>
      <c r="F20" s="89">
        <f t="shared" si="0"/>
        <v>0</v>
      </c>
      <c r="G20" s="89">
        <f t="shared" si="1"/>
        <v>0</v>
      </c>
    </row>
    <row r="21" spans="1:7" s="45" customFormat="1" ht="15.75" outlineLevel="1">
      <c r="A21" s="39" t="s">
        <v>72</v>
      </c>
      <c r="B21" s="44" t="s">
        <v>21</v>
      </c>
      <c r="C21" s="41">
        <v>350</v>
      </c>
      <c r="D21" s="41">
        <v>350</v>
      </c>
      <c r="E21" s="41">
        <v>321.7</v>
      </c>
      <c r="F21" s="89">
        <f t="shared" si="0"/>
        <v>0.9191428571428572</v>
      </c>
      <c r="G21" s="89">
        <f t="shared" si="1"/>
        <v>0.9191428571428572</v>
      </c>
    </row>
    <row r="22" spans="1:7" s="45" customFormat="1" ht="15.75" outlineLevel="1">
      <c r="A22" s="39" t="s">
        <v>22</v>
      </c>
      <c r="B22" s="44" t="s">
        <v>23</v>
      </c>
      <c r="C22" s="41">
        <v>536.7</v>
      </c>
      <c r="D22" s="41">
        <v>536.7</v>
      </c>
      <c r="E22" s="41">
        <v>85.4</v>
      </c>
      <c r="F22" s="89">
        <f t="shared" si="0"/>
        <v>0.1591205515185392</v>
      </c>
      <c r="G22" s="89">
        <f t="shared" si="1"/>
        <v>0.1591205515185392</v>
      </c>
    </row>
    <row r="23" spans="1:249" s="59" customFormat="1" ht="15.75" outlineLevel="1">
      <c r="A23" s="39" t="s">
        <v>24</v>
      </c>
      <c r="B23" s="44" t="s">
        <v>25</v>
      </c>
      <c r="C23" s="41"/>
      <c r="D23" s="41"/>
      <c r="E23" s="41"/>
      <c r="F23" s="89"/>
      <c r="G23" s="89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</row>
    <row r="24" spans="1:249" s="32" customFormat="1" ht="24.75" customHeight="1">
      <c r="A24" s="106" t="s">
        <v>26</v>
      </c>
      <c r="B24" s="107"/>
      <c r="C24" s="88">
        <f>SUM(C12:C23)</f>
        <v>7408</v>
      </c>
      <c r="D24" s="88">
        <f>SUM(D12:D23)</f>
        <v>9889.2</v>
      </c>
      <c r="E24" s="88">
        <f>SUM(E12:E23)</f>
        <v>2131.7</v>
      </c>
      <c r="F24" s="43">
        <f aca="true" t="shared" si="2" ref="F24:F30">E24/C24</f>
        <v>0.28775647948164146</v>
      </c>
      <c r="G24" s="43">
        <f aca="true" t="shared" si="3" ref="G24:G31">E24/D24</f>
        <v>0.21555838692715282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s="47" customFormat="1" ht="15.75" outlineLevel="1">
      <c r="A25" s="108" t="s">
        <v>27</v>
      </c>
      <c r="B25" s="109"/>
      <c r="C25" s="49">
        <f>C11+C24</f>
        <v>148631</v>
      </c>
      <c r="D25" s="49">
        <f>D11+D24</f>
        <v>153306.90000000002</v>
      </c>
      <c r="E25" s="49">
        <f>E11+E24</f>
        <v>33806.8</v>
      </c>
      <c r="F25" s="52">
        <f t="shared" si="2"/>
        <v>0.22745456869697442</v>
      </c>
      <c r="G25" s="52">
        <f t="shared" si="3"/>
        <v>0.22051714567315625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7" customFormat="1" ht="75" customHeight="1" outlineLevel="1">
      <c r="A26" s="48" t="s">
        <v>28</v>
      </c>
      <c r="B26" s="1" t="s">
        <v>29</v>
      </c>
      <c r="C26" s="49">
        <f>C27+C32+C33+C34+C35</f>
        <v>336836.7</v>
      </c>
      <c r="D26" s="49">
        <f>D27+D32+D33+D34+D35</f>
        <v>367343.60000000003</v>
      </c>
      <c r="E26" s="49">
        <f>E27+E32+E33+E34+E35</f>
        <v>86380.5</v>
      </c>
      <c r="F26" s="43">
        <f t="shared" si="2"/>
        <v>0.25644622453550936</v>
      </c>
      <c r="G26" s="43">
        <f t="shared" si="3"/>
        <v>0.23514905391028995</v>
      </c>
    </row>
    <row r="27" spans="1:7" s="47" customFormat="1" ht="45.75" customHeight="1" outlineLevel="1">
      <c r="A27" s="48" t="s">
        <v>30</v>
      </c>
      <c r="B27" s="1" t="s">
        <v>31</v>
      </c>
      <c r="C27" s="49">
        <f>C28+C29+C30+C31</f>
        <v>336836.7</v>
      </c>
      <c r="D27" s="49">
        <f>D28+D29+D30+D31</f>
        <v>368439.10000000003</v>
      </c>
      <c r="E27" s="49">
        <f>E28+E29+E30+E31</f>
        <v>87476</v>
      </c>
      <c r="F27" s="43">
        <f t="shared" si="2"/>
        <v>0.25969854235004675</v>
      </c>
      <c r="G27" s="43">
        <f t="shared" si="3"/>
        <v>0.23742322679650446</v>
      </c>
    </row>
    <row r="28" spans="1:249" ht="31.5">
      <c r="A28" s="48" t="s">
        <v>118</v>
      </c>
      <c r="B28" s="48" t="s">
        <v>32</v>
      </c>
      <c r="C28" s="49">
        <v>131709.2</v>
      </c>
      <c r="D28" s="49">
        <v>131709.2</v>
      </c>
      <c r="E28" s="49">
        <v>31280.9</v>
      </c>
      <c r="F28" s="43">
        <f t="shared" si="2"/>
        <v>0.23749973426305832</v>
      </c>
      <c r="G28" s="43">
        <f t="shared" si="3"/>
        <v>0.23749973426305832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119</v>
      </c>
      <c r="B29" s="48" t="s">
        <v>33</v>
      </c>
      <c r="C29" s="49">
        <v>3410</v>
      </c>
      <c r="D29" s="49">
        <v>28714.6</v>
      </c>
      <c r="E29" s="49">
        <v>374.2</v>
      </c>
      <c r="F29" s="43">
        <f t="shared" si="2"/>
        <v>0.10973607038123166</v>
      </c>
      <c r="G29" s="43">
        <f t="shared" si="3"/>
        <v>0.013031698160517646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47.25">
      <c r="A30" s="48" t="s">
        <v>120</v>
      </c>
      <c r="B30" s="48" t="s">
        <v>34</v>
      </c>
      <c r="C30" s="49">
        <v>201177.5</v>
      </c>
      <c r="D30" s="49">
        <v>201077.1</v>
      </c>
      <c r="E30" s="49">
        <v>49302.7</v>
      </c>
      <c r="F30" s="43">
        <f t="shared" si="2"/>
        <v>0.24507064656832894</v>
      </c>
      <c r="G30" s="43">
        <f t="shared" si="3"/>
        <v>0.24519301302833588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15.75">
      <c r="A31" s="48" t="s">
        <v>121</v>
      </c>
      <c r="B31" s="48" t="s">
        <v>59</v>
      </c>
      <c r="C31" s="49">
        <v>540</v>
      </c>
      <c r="D31" s="49">
        <v>6938.2</v>
      </c>
      <c r="E31" s="49">
        <v>6518.2</v>
      </c>
      <c r="F31" s="43" t="s">
        <v>14</v>
      </c>
      <c r="G31" s="42">
        <f t="shared" si="3"/>
        <v>0.9394655674382405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31.5">
      <c r="A32" s="48" t="s">
        <v>85</v>
      </c>
      <c r="B32" s="50" t="s">
        <v>86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15.75">
      <c r="A33" s="48" t="s">
        <v>87</v>
      </c>
      <c r="B33" s="50" t="s">
        <v>88</v>
      </c>
      <c r="C33" s="86"/>
      <c r="D33" s="87"/>
      <c r="E33" s="88"/>
      <c r="F33" s="77"/>
      <c r="G33" s="8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47.25">
      <c r="A34" s="48" t="s">
        <v>125</v>
      </c>
      <c r="B34" s="50" t="s">
        <v>117</v>
      </c>
      <c r="C34" s="86"/>
      <c r="D34" s="87"/>
      <c r="E34" s="88"/>
      <c r="F34" s="77"/>
      <c r="G34" s="4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31.5">
      <c r="A35" s="48" t="s">
        <v>114</v>
      </c>
      <c r="B35" s="50" t="s">
        <v>62</v>
      </c>
      <c r="C35" s="49"/>
      <c r="D35" s="76">
        <v>-1095.5</v>
      </c>
      <c r="E35" s="76">
        <v>-1095.5</v>
      </c>
      <c r="F35" s="52"/>
      <c r="G35" s="75">
        <f>E35/D35</f>
        <v>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15.75">
      <c r="A36" s="104" t="s">
        <v>35</v>
      </c>
      <c r="B36" s="105"/>
      <c r="C36" s="49">
        <f>C25+C26</f>
        <v>485467.7</v>
      </c>
      <c r="D36" s="49">
        <f>D25+D26</f>
        <v>520650.50000000006</v>
      </c>
      <c r="E36" s="49">
        <f>E25+E26</f>
        <v>120187.3</v>
      </c>
      <c r="F36" s="75">
        <f>E36/C36</f>
        <v>0.24757012670461906</v>
      </c>
      <c r="G36" s="75">
        <f>E36/D36</f>
        <v>0.23084065030188194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</sheetData>
  <sheetProtection/>
  <mergeCells count="7">
    <mergeCell ref="A36:B36"/>
    <mergeCell ref="A11:B11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9"/>
  <sheetViews>
    <sheetView zoomScalePageLayoutView="0" workbookViewId="0" topLeftCell="A1">
      <selection activeCell="E63" sqref="E63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19" t="s">
        <v>37</v>
      </c>
      <c r="B1" s="119"/>
      <c r="C1" s="119"/>
      <c r="D1" s="119"/>
      <c r="E1" s="119"/>
      <c r="F1" s="119"/>
      <c r="G1" s="33"/>
    </row>
    <row r="2" spans="1:7" ht="18.75" customHeight="1">
      <c r="A2" s="120" t="s">
        <v>128</v>
      </c>
      <c r="B2" s="120"/>
      <c r="C2" s="120"/>
      <c r="D2" s="120"/>
      <c r="E2" s="120"/>
      <c r="F2" s="120"/>
      <c r="G2" s="34"/>
    </row>
    <row r="3" spans="1:11" ht="13.5" customHeight="1">
      <c r="A3" s="125" t="s">
        <v>2</v>
      </c>
      <c r="B3" s="125" t="s">
        <v>3</v>
      </c>
      <c r="C3" s="121" t="s">
        <v>122</v>
      </c>
      <c r="D3" s="123" t="s">
        <v>123</v>
      </c>
      <c r="E3" s="61" t="s">
        <v>38</v>
      </c>
      <c r="F3" s="79" t="s">
        <v>79</v>
      </c>
      <c r="G3" s="62" t="s">
        <v>39</v>
      </c>
      <c r="H3" s="62" t="s">
        <v>39</v>
      </c>
      <c r="I3" s="62" t="s">
        <v>39</v>
      </c>
      <c r="J3" s="62" t="s">
        <v>39</v>
      </c>
      <c r="K3" s="62" t="s">
        <v>39</v>
      </c>
    </row>
    <row r="4" spans="1:11" ht="48.75" customHeight="1">
      <c r="A4" s="122"/>
      <c r="B4" s="122"/>
      <c r="C4" s="122"/>
      <c r="D4" s="124"/>
      <c r="E4" s="97" t="s">
        <v>129</v>
      </c>
      <c r="F4" s="93" t="s">
        <v>80</v>
      </c>
      <c r="G4" s="64" t="s">
        <v>70</v>
      </c>
      <c r="H4" s="65" t="s">
        <v>40</v>
      </c>
      <c r="I4" s="65" t="s">
        <v>41</v>
      </c>
      <c r="J4" s="98" t="s">
        <v>97</v>
      </c>
      <c r="K4" s="98" t="s">
        <v>71</v>
      </c>
    </row>
    <row r="5" spans="1:11" ht="12.75">
      <c r="A5" s="2" t="s">
        <v>4</v>
      </c>
      <c r="B5" s="3" t="s">
        <v>5</v>
      </c>
      <c r="C5" s="4">
        <f>C6+C7+C8+C9+C10+C11+C12+C13+C14</f>
        <v>14767.900000000001</v>
      </c>
      <c r="D5" s="4">
        <f>D6+D7+D8+D9+D10+D11+D12+D13+D14</f>
        <v>14767.900000000001</v>
      </c>
      <c r="E5" s="4">
        <f>E6+E7+E8+E9+E10+E11+E12+E13+E14</f>
        <v>3291.8</v>
      </c>
      <c r="F5" s="4">
        <f>F6+F7+F8+F9+F10+F11+F12+F13+F14</f>
        <v>0</v>
      </c>
      <c r="G5" s="5">
        <f>E5/C5</f>
        <v>0.22290237609951313</v>
      </c>
      <c r="H5" s="16" t="e">
        <f>E5/#REF!</f>
        <v>#REF!</v>
      </c>
      <c r="I5" s="16" t="e">
        <f>E5/#REF!</f>
        <v>#REF!</v>
      </c>
      <c r="J5" s="16">
        <f aca="true" t="shared" si="0" ref="J5:J24">E5/C5</f>
        <v>0.22290237609951313</v>
      </c>
      <c r="K5" s="15">
        <f aca="true" t="shared" si="1" ref="K5:K24">E5/D5</f>
        <v>0.22290237609951313</v>
      </c>
    </row>
    <row r="6" spans="1:11" ht="12.75">
      <c r="A6" s="66" t="s">
        <v>42</v>
      </c>
      <c r="B6" s="63"/>
      <c r="C6" s="67">
        <v>484.1</v>
      </c>
      <c r="D6" s="67">
        <v>484.1</v>
      </c>
      <c r="E6" s="68">
        <v>82.2</v>
      </c>
      <c r="F6" s="68"/>
      <c r="G6" s="69"/>
      <c r="H6" s="70"/>
      <c r="I6" s="70"/>
      <c r="J6" s="70">
        <f t="shared" si="0"/>
        <v>0.1697996281759967</v>
      </c>
      <c r="K6" s="70">
        <f t="shared" si="1"/>
        <v>0.1697996281759967</v>
      </c>
    </row>
    <row r="7" spans="1:11" ht="12.75">
      <c r="A7" s="66" t="s">
        <v>43</v>
      </c>
      <c r="B7" s="63"/>
      <c r="C7" s="67">
        <v>228.4</v>
      </c>
      <c r="D7" s="67">
        <v>228.4</v>
      </c>
      <c r="E7" s="68">
        <v>41.5</v>
      </c>
      <c r="F7" s="68"/>
      <c r="G7" s="69"/>
      <c r="H7" s="70"/>
      <c r="I7" s="70"/>
      <c r="J7" s="70">
        <f t="shared" si="0"/>
        <v>0.18169877408056043</v>
      </c>
      <c r="K7" s="70">
        <f t="shared" si="1"/>
        <v>0.18169877408056043</v>
      </c>
    </row>
    <row r="8" spans="1:11" ht="12.75">
      <c r="A8" s="66" t="s">
        <v>44</v>
      </c>
      <c r="B8" s="63"/>
      <c r="C8" s="67">
        <v>387</v>
      </c>
      <c r="D8" s="67">
        <v>387</v>
      </c>
      <c r="E8" s="67">
        <v>94.5</v>
      </c>
      <c r="F8" s="67"/>
      <c r="G8" s="69"/>
      <c r="H8" s="70"/>
      <c r="I8" s="70"/>
      <c r="J8" s="70">
        <f t="shared" si="0"/>
        <v>0.2441860465116279</v>
      </c>
      <c r="K8" s="70">
        <f t="shared" si="1"/>
        <v>0.2441860465116279</v>
      </c>
    </row>
    <row r="9" spans="1:11" ht="12.75">
      <c r="A9" s="66" t="s">
        <v>45</v>
      </c>
      <c r="B9" s="63"/>
      <c r="C9" s="67">
        <v>425</v>
      </c>
      <c r="D9" s="67">
        <v>425</v>
      </c>
      <c r="E9" s="68">
        <v>101.3</v>
      </c>
      <c r="F9" s="68"/>
      <c r="G9" s="69"/>
      <c r="H9" s="70"/>
      <c r="I9" s="70"/>
      <c r="J9" s="70">
        <f t="shared" si="0"/>
        <v>0.23835294117647057</v>
      </c>
      <c r="K9" s="70">
        <f t="shared" si="1"/>
        <v>0.23835294117647057</v>
      </c>
    </row>
    <row r="10" spans="1:11" ht="12.75">
      <c r="A10" s="66" t="s">
        <v>46</v>
      </c>
      <c r="B10" s="63"/>
      <c r="C10" s="67">
        <v>71.6</v>
      </c>
      <c r="D10" s="67">
        <v>71.6</v>
      </c>
      <c r="E10" s="68">
        <v>13.8</v>
      </c>
      <c r="F10" s="68"/>
      <c r="G10" s="69"/>
      <c r="H10" s="70"/>
      <c r="I10" s="70"/>
      <c r="J10" s="70">
        <f t="shared" si="0"/>
        <v>0.19273743016759778</v>
      </c>
      <c r="K10" s="70">
        <f t="shared" si="1"/>
        <v>0.19273743016759778</v>
      </c>
    </row>
    <row r="11" spans="1:11" ht="12.75">
      <c r="A11" s="66" t="s">
        <v>47</v>
      </c>
      <c r="B11" s="63"/>
      <c r="C11" s="71">
        <v>1508</v>
      </c>
      <c r="D11" s="71">
        <v>1508</v>
      </c>
      <c r="E11" s="68">
        <v>331.4</v>
      </c>
      <c r="F11" s="68"/>
      <c r="G11" s="69"/>
      <c r="H11" s="70"/>
      <c r="I11" s="70"/>
      <c r="J11" s="70">
        <f t="shared" si="0"/>
        <v>0.21976127320954905</v>
      </c>
      <c r="K11" s="70">
        <f t="shared" si="1"/>
        <v>0.21976127320954905</v>
      </c>
    </row>
    <row r="12" spans="1:11" ht="12.75">
      <c r="A12" s="66" t="s">
        <v>48</v>
      </c>
      <c r="B12" s="63"/>
      <c r="C12" s="63">
        <v>179.9</v>
      </c>
      <c r="D12" s="63">
        <v>179.9</v>
      </c>
      <c r="E12" s="68">
        <v>32.9</v>
      </c>
      <c r="F12" s="68"/>
      <c r="G12" s="69"/>
      <c r="H12" s="70"/>
      <c r="I12" s="70"/>
      <c r="J12" s="70">
        <f t="shared" si="0"/>
        <v>0.1828793774319066</v>
      </c>
      <c r="K12" s="70">
        <f t="shared" si="1"/>
        <v>0.1828793774319066</v>
      </c>
    </row>
    <row r="13" spans="1:11" ht="12.75">
      <c r="A13" s="66" t="s">
        <v>49</v>
      </c>
      <c r="B13" s="63"/>
      <c r="C13" s="63">
        <v>281.7</v>
      </c>
      <c r="D13" s="63">
        <v>281.7</v>
      </c>
      <c r="E13" s="68">
        <v>67.9</v>
      </c>
      <c r="F13" s="68"/>
      <c r="G13" s="69"/>
      <c r="H13" s="70"/>
      <c r="I13" s="70"/>
      <c r="J13" s="70">
        <f t="shared" si="0"/>
        <v>0.24103656372026983</v>
      </c>
      <c r="K13" s="70">
        <f t="shared" si="1"/>
        <v>0.24103656372026983</v>
      </c>
    </row>
    <row r="14" spans="1:11" ht="12.75">
      <c r="A14" s="66" t="s">
        <v>50</v>
      </c>
      <c r="B14" s="63"/>
      <c r="C14" s="67">
        <v>11202.2</v>
      </c>
      <c r="D14" s="67">
        <v>11202.2</v>
      </c>
      <c r="E14" s="68">
        <v>2526.3</v>
      </c>
      <c r="F14" s="68"/>
      <c r="G14" s="69"/>
      <c r="H14" s="70"/>
      <c r="I14" s="70"/>
      <c r="J14" s="70">
        <f t="shared" si="0"/>
        <v>0.22551820178179285</v>
      </c>
      <c r="K14" s="70">
        <f t="shared" si="1"/>
        <v>0.22551820178179285</v>
      </c>
    </row>
    <row r="15" spans="1:11" ht="12.75">
      <c r="A15" s="10" t="s">
        <v>74</v>
      </c>
      <c r="B15" s="21" t="s">
        <v>76</v>
      </c>
      <c r="C15" s="4">
        <f>C16+C17+C18+C19+C20+C21+C22+C23+C24</f>
        <v>10431.199999999999</v>
      </c>
      <c r="D15" s="4">
        <f>D16+D17+D18+D19+D20+D21+D22+D23+D24</f>
        <v>10431.199999999999</v>
      </c>
      <c r="E15" s="12">
        <f>E16+E17+E18+E19+E20+E21+E22+E23+E24</f>
        <v>2781</v>
      </c>
      <c r="F15" s="12">
        <f>F16+F17+F18+F19+F20+F21+F22+F23+F24</f>
        <v>0</v>
      </c>
      <c r="G15" s="30">
        <f>E15/C15</f>
        <v>0.2666040340516911</v>
      </c>
      <c r="H15" s="30"/>
      <c r="I15" s="30"/>
      <c r="J15" s="15">
        <f t="shared" si="0"/>
        <v>0.2666040340516911</v>
      </c>
      <c r="K15" s="15">
        <f t="shared" si="1"/>
        <v>0.2666040340516911</v>
      </c>
    </row>
    <row r="16" spans="1:11" ht="12.75">
      <c r="A16" s="66" t="s">
        <v>42</v>
      </c>
      <c r="B16" s="72"/>
      <c r="C16" s="72">
        <v>1106.5</v>
      </c>
      <c r="D16" s="72">
        <v>1106.5</v>
      </c>
      <c r="E16" s="68">
        <v>295</v>
      </c>
      <c r="F16" s="68"/>
      <c r="G16" s="69"/>
      <c r="H16" s="5"/>
      <c r="I16" s="69"/>
      <c r="J16" s="70">
        <f t="shared" si="0"/>
        <v>0.2666064166290104</v>
      </c>
      <c r="K16" s="70">
        <f t="shared" si="1"/>
        <v>0.2666064166290104</v>
      </c>
    </row>
    <row r="17" spans="1:11" ht="12.75">
      <c r="A17" s="66" t="s">
        <v>43</v>
      </c>
      <c r="B17" s="72"/>
      <c r="C17" s="72">
        <v>623.5</v>
      </c>
      <c r="D17" s="72">
        <v>623.5</v>
      </c>
      <c r="E17" s="68">
        <v>166.2</v>
      </c>
      <c r="F17" s="68"/>
      <c r="G17" s="69"/>
      <c r="H17" s="5"/>
      <c r="I17" s="69"/>
      <c r="J17" s="70">
        <f t="shared" si="0"/>
        <v>0.26655974338412186</v>
      </c>
      <c r="K17" s="70">
        <f t="shared" si="1"/>
        <v>0.26655974338412186</v>
      </c>
    </row>
    <row r="18" spans="1:11" ht="12.75">
      <c r="A18" s="66" t="s">
        <v>44</v>
      </c>
      <c r="B18" s="72"/>
      <c r="C18" s="72">
        <v>961.2</v>
      </c>
      <c r="D18" s="72">
        <v>961.2</v>
      </c>
      <c r="E18" s="68">
        <v>256.2</v>
      </c>
      <c r="F18" s="68"/>
      <c r="G18" s="69"/>
      <c r="H18" s="5"/>
      <c r="I18" s="69"/>
      <c r="J18" s="70">
        <f t="shared" si="0"/>
        <v>0.266541822721598</v>
      </c>
      <c r="K18" s="70">
        <f t="shared" si="1"/>
        <v>0.266541822721598</v>
      </c>
    </row>
    <row r="19" spans="1:11" ht="12.75">
      <c r="A19" s="66" t="s">
        <v>45</v>
      </c>
      <c r="B19" s="72"/>
      <c r="C19" s="72">
        <v>1114.6</v>
      </c>
      <c r="D19" s="72">
        <v>1114.6</v>
      </c>
      <c r="E19" s="68">
        <v>297.2</v>
      </c>
      <c r="F19" s="68"/>
      <c r="G19" s="69"/>
      <c r="H19" s="5"/>
      <c r="I19" s="69"/>
      <c r="J19" s="70">
        <f t="shared" si="0"/>
        <v>0.26664274179077696</v>
      </c>
      <c r="K19" s="70">
        <f t="shared" si="1"/>
        <v>0.26664274179077696</v>
      </c>
    </row>
    <row r="20" spans="1:11" ht="12.75">
      <c r="A20" s="66" t="s">
        <v>46</v>
      </c>
      <c r="B20" s="72"/>
      <c r="C20" s="72">
        <v>789.9</v>
      </c>
      <c r="D20" s="72">
        <v>789.9</v>
      </c>
      <c r="E20" s="68">
        <v>210.6</v>
      </c>
      <c r="F20" s="68"/>
      <c r="G20" s="69"/>
      <c r="H20" s="5"/>
      <c r="I20" s="69"/>
      <c r="J20" s="70">
        <f t="shared" si="0"/>
        <v>0.2666160273452336</v>
      </c>
      <c r="K20" s="70">
        <f t="shared" si="1"/>
        <v>0.2666160273452336</v>
      </c>
    </row>
    <row r="21" spans="1:11" ht="12.75">
      <c r="A21" s="66" t="s">
        <v>47</v>
      </c>
      <c r="B21" s="72"/>
      <c r="C21" s="92">
        <v>1209.1</v>
      </c>
      <c r="D21" s="92">
        <v>1209.1</v>
      </c>
      <c r="E21" s="68">
        <v>322.4</v>
      </c>
      <c r="F21" s="68"/>
      <c r="G21" s="69"/>
      <c r="H21" s="5"/>
      <c r="I21" s="69"/>
      <c r="J21" s="70">
        <f t="shared" si="0"/>
        <v>0.2666446116946489</v>
      </c>
      <c r="K21" s="70">
        <f t="shared" si="1"/>
        <v>0.2666446116946489</v>
      </c>
    </row>
    <row r="22" spans="1:11" ht="12.75">
      <c r="A22" s="66" t="s">
        <v>48</v>
      </c>
      <c r="B22" s="72"/>
      <c r="C22" s="73">
        <v>1033.8</v>
      </c>
      <c r="D22" s="73">
        <v>1033.8</v>
      </c>
      <c r="E22" s="68">
        <v>275.6</v>
      </c>
      <c r="F22" s="68"/>
      <c r="G22" s="69"/>
      <c r="H22" s="5"/>
      <c r="I22" s="69"/>
      <c r="J22" s="70">
        <f t="shared" si="0"/>
        <v>0.2665892822596247</v>
      </c>
      <c r="K22" s="70">
        <f t="shared" si="1"/>
        <v>0.2665892822596247</v>
      </c>
    </row>
    <row r="23" spans="1:11" ht="12.75">
      <c r="A23" s="66" t="s">
        <v>49</v>
      </c>
      <c r="B23" s="72"/>
      <c r="C23" s="73">
        <v>1379.5</v>
      </c>
      <c r="D23" s="73">
        <v>1379.5</v>
      </c>
      <c r="E23" s="68">
        <v>367.8</v>
      </c>
      <c r="F23" s="68"/>
      <c r="G23" s="69"/>
      <c r="H23" s="30"/>
      <c r="I23" s="69"/>
      <c r="J23" s="70">
        <f t="shared" si="0"/>
        <v>0.266618339978253</v>
      </c>
      <c r="K23" s="70">
        <f t="shared" si="1"/>
        <v>0.266618339978253</v>
      </c>
    </row>
    <row r="24" spans="1:11" ht="12.75">
      <c r="A24" s="66" t="s">
        <v>50</v>
      </c>
      <c r="B24" s="72"/>
      <c r="C24" s="72">
        <v>2213.1</v>
      </c>
      <c r="D24" s="72">
        <v>2213.1</v>
      </c>
      <c r="E24" s="68">
        <v>590</v>
      </c>
      <c r="F24" s="68"/>
      <c r="G24" s="69"/>
      <c r="H24" s="5"/>
      <c r="I24" s="69"/>
      <c r="J24" s="70">
        <f t="shared" si="0"/>
        <v>0.26659436988839186</v>
      </c>
      <c r="K24" s="70">
        <f t="shared" si="1"/>
        <v>0.26659436988839186</v>
      </c>
    </row>
    <row r="25" spans="1:11" ht="12.75">
      <c r="A25" s="7" t="s">
        <v>8</v>
      </c>
      <c r="B25" s="3" t="s">
        <v>9</v>
      </c>
      <c r="C25" s="4">
        <f>C26+C27+C28+C29+C30+C31+C32+C33+C34</f>
        <v>8.5</v>
      </c>
      <c r="D25" s="4">
        <f>D26+D27+D28+D29+D30+D31+D32+D33+D34</f>
        <v>8.5</v>
      </c>
      <c r="E25" s="4">
        <f>E26+E27+E28+E29+E30+E31+E32+E33+E34</f>
        <v>23.8</v>
      </c>
      <c r="F25" s="4">
        <f>F26+F27+F28+F29+F30+F31+F32+F33+F34</f>
        <v>0</v>
      </c>
      <c r="G25" s="30">
        <f>E25/C25</f>
        <v>2.8000000000000003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6" t="s">
        <v>42</v>
      </c>
      <c r="B26" s="63"/>
      <c r="C26" s="67">
        <v>1</v>
      </c>
      <c r="D26" s="67">
        <v>1</v>
      </c>
      <c r="E26" s="68">
        <v>1.2</v>
      </c>
      <c r="F26" s="68"/>
      <c r="G26" s="69"/>
      <c r="H26" s="16"/>
      <c r="I26" s="16"/>
      <c r="J26" s="70">
        <f>E26/C26</f>
        <v>1.2</v>
      </c>
      <c r="K26" s="70">
        <f>E26/D26</f>
        <v>1.2</v>
      </c>
    </row>
    <row r="27" spans="1:11" ht="12.75">
      <c r="A27" s="66" t="s">
        <v>43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44</v>
      </c>
      <c r="B28" s="63"/>
      <c r="C28" s="63"/>
      <c r="D28" s="63"/>
      <c r="E28" s="68"/>
      <c r="F28" s="68"/>
      <c r="G28" s="69"/>
      <c r="H28" s="16"/>
      <c r="I28" s="16"/>
      <c r="J28" s="70"/>
      <c r="K28" s="70"/>
    </row>
    <row r="29" spans="1:11" ht="12.75">
      <c r="A29" s="66" t="s">
        <v>45</v>
      </c>
      <c r="B29" s="63"/>
      <c r="C29" s="67">
        <v>0.2</v>
      </c>
      <c r="D29" s="67">
        <v>0.2</v>
      </c>
      <c r="E29" s="68"/>
      <c r="F29" s="68"/>
      <c r="G29" s="69"/>
      <c r="H29" s="70"/>
      <c r="I29" s="70"/>
      <c r="J29" s="70">
        <f>E29/C29</f>
        <v>0</v>
      </c>
      <c r="K29" s="70">
        <f>E29/D29</f>
        <v>0</v>
      </c>
    </row>
    <row r="30" spans="1:11" ht="12.75">
      <c r="A30" s="66" t="s">
        <v>46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47</v>
      </c>
      <c r="B31" s="63"/>
      <c r="C31" s="63">
        <v>1.5</v>
      </c>
      <c r="D31" s="63">
        <v>1.5</v>
      </c>
      <c r="E31" s="68">
        <v>1.1</v>
      </c>
      <c r="F31" s="68"/>
      <c r="G31" s="69"/>
      <c r="H31" s="70"/>
      <c r="I31" s="70"/>
      <c r="J31" s="70">
        <f>E31/C31</f>
        <v>0.7333333333333334</v>
      </c>
      <c r="K31" s="70">
        <f>E31/D31</f>
        <v>0.7333333333333334</v>
      </c>
    </row>
    <row r="32" spans="1:11" ht="12.75">
      <c r="A32" s="66" t="s">
        <v>48</v>
      </c>
      <c r="B32" s="63"/>
      <c r="C32" s="63"/>
      <c r="D32" s="63"/>
      <c r="E32" s="68"/>
      <c r="F32" s="68"/>
      <c r="G32" s="69"/>
      <c r="H32" s="70"/>
      <c r="I32" s="70"/>
      <c r="J32" s="70"/>
      <c r="K32" s="70"/>
    </row>
    <row r="33" spans="1:11" ht="12.75">
      <c r="A33" s="66" t="s">
        <v>49</v>
      </c>
      <c r="B33" s="63"/>
      <c r="C33" s="63">
        <v>3.3</v>
      </c>
      <c r="D33" s="63">
        <v>3.3</v>
      </c>
      <c r="E33" s="68">
        <v>21.5</v>
      </c>
      <c r="F33" s="68"/>
      <c r="G33" s="69"/>
      <c r="H33" s="70"/>
      <c r="I33" s="70"/>
      <c r="J33" s="70" t="s">
        <v>14</v>
      </c>
      <c r="K33" s="70" t="s">
        <v>14</v>
      </c>
    </row>
    <row r="34" spans="1:11" ht="12.75">
      <c r="A34" s="66" t="s">
        <v>50</v>
      </c>
      <c r="B34" s="63"/>
      <c r="C34" s="63">
        <v>2.5</v>
      </c>
      <c r="D34" s="63">
        <v>2.5</v>
      </c>
      <c r="E34" s="68"/>
      <c r="F34" s="68"/>
      <c r="G34" s="69"/>
      <c r="H34" s="16"/>
      <c r="I34" s="16"/>
      <c r="J34" s="70">
        <f aca="true" t="shared" si="2" ref="J34:J47">E34/C34</f>
        <v>0</v>
      </c>
      <c r="K34" s="70">
        <f aca="true" t="shared" si="3" ref="K34:K47"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5020.5</v>
      </c>
      <c r="D35" s="4">
        <f>D36+D37+D38+D39+D40+D41+D42+D43+D44</f>
        <v>5020.5</v>
      </c>
      <c r="E35" s="4">
        <f>E36+E37+E38+E39+E40+E41+E42+E43+E44</f>
        <v>692.9</v>
      </c>
      <c r="F35" s="4">
        <f>F36+F37+F38+F39+F40+F41+F42+F43+F44</f>
        <v>0</v>
      </c>
      <c r="G35" s="30">
        <f>E35/C35</f>
        <v>0.13801414201772733</v>
      </c>
      <c r="H35" s="16"/>
      <c r="I35" s="16"/>
      <c r="J35" s="15">
        <f t="shared" si="2"/>
        <v>0.13801414201772733</v>
      </c>
      <c r="K35" s="16">
        <f t="shared" si="3"/>
        <v>0.13801414201772733</v>
      </c>
    </row>
    <row r="36" spans="1:11" ht="12.75">
      <c r="A36" s="66" t="s">
        <v>42</v>
      </c>
      <c r="B36" s="63"/>
      <c r="C36" s="67">
        <v>309.7</v>
      </c>
      <c r="D36" s="67">
        <v>309.7</v>
      </c>
      <c r="E36" s="71">
        <v>0.3</v>
      </c>
      <c r="F36" s="71"/>
      <c r="G36" s="69"/>
      <c r="H36" s="70"/>
      <c r="I36" s="70"/>
      <c r="J36" s="70">
        <f t="shared" si="2"/>
        <v>0.0009686793671294801</v>
      </c>
      <c r="K36" s="70">
        <f t="shared" si="3"/>
        <v>0.0009686793671294801</v>
      </c>
    </row>
    <row r="37" spans="1:11" ht="12.75">
      <c r="A37" s="66" t="s">
        <v>43</v>
      </c>
      <c r="B37" s="63"/>
      <c r="C37" s="67">
        <v>252</v>
      </c>
      <c r="D37" s="67">
        <v>252</v>
      </c>
      <c r="E37" s="71">
        <v>4.2</v>
      </c>
      <c r="F37" s="71"/>
      <c r="G37" s="69"/>
      <c r="H37" s="70"/>
      <c r="I37" s="70"/>
      <c r="J37" s="70">
        <f t="shared" si="2"/>
        <v>0.016666666666666666</v>
      </c>
      <c r="K37" s="70">
        <f t="shared" si="3"/>
        <v>0.016666666666666666</v>
      </c>
    </row>
    <row r="38" spans="1:11" ht="12.75">
      <c r="A38" s="66" t="s">
        <v>44</v>
      </c>
      <c r="B38" s="63"/>
      <c r="C38" s="67">
        <v>369</v>
      </c>
      <c r="D38" s="67">
        <v>369</v>
      </c>
      <c r="E38" s="71">
        <v>420.7</v>
      </c>
      <c r="F38" s="71"/>
      <c r="G38" s="69"/>
      <c r="H38" s="70"/>
      <c r="I38" s="70"/>
      <c r="J38" s="70">
        <f t="shared" si="2"/>
        <v>1.1401084010840108</v>
      </c>
      <c r="K38" s="70">
        <f t="shared" si="3"/>
        <v>1.1401084010840108</v>
      </c>
    </row>
    <row r="39" spans="1:11" ht="12.75">
      <c r="A39" s="66" t="s">
        <v>45</v>
      </c>
      <c r="B39" s="63"/>
      <c r="C39" s="67">
        <v>696.4</v>
      </c>
      <c r="D39" s="67">
        <v>696.4</v>
      </c>
      <c r="E39" s="71">
        <v>24.3</v>
      </c>
      <c r="F39" s="71"/>
      <c r="G39" s="69"/>
      <c r="H39" s="70"/>
      <c r="I39" s="70"/>
      <c r="J39" s="70">
        <f t="shared" si="2"/>
        <v>0.0348937392303274</v>
      </c>
      <c r="K39" s="70">
        <f t="shared" si="3"/>
        <v>0.0348937392303274</v>
      </c>
    </row>
    <row r="40" spans="1:11" ht="12.75">
      <c r="A40" s="66" t="s">
        <v>46</v>
      </c>
      <c r="B40" s="63"/>
      <c r="C40" s="67">
        <v>112.8</v>
      </c>
      <c r="D40" s="67">
        <v>112.8</v>
      </c>
      <c r="E40" s="71">
        <v>3.1</v>
      </c>
      <c r="F40" s="71"/>
      <c r="G40" s="69"/>
      <c r="H40" s="70"/>
      <c r="I40" s="70"/>
      <c r="J40" s="70">
        <f t="shared" si="2"/>
        <v>0.0274822695035461</v>
      </c>
      <c r="K40" s="70">
        <f t="shared" si="3"/>
        <v>0.0274822695035461</v>
      </c>
    </row>
    <row r="41" spans="1:11" ht="12.75">
      <c r="A41" s="66" t="s">
        <v>47</v>
      </c>
      <c r="B41" s="63"/>
      <c r="C41" s="67">
        <v>180</v>
      </c>
      <c r="D41" s="67">
        <v>180</v>
      </c>
      <c r="E41" s="71">
        <v>15.4</v>
      </c>
      <c r="F41" s="71"/>
      <c r="G41" s="69"/>
      <c r="H41" s="70"/>
      <c r="I41" s="70"/>
      <c r="J41" s="70">
        <f t="shared" si="2"/>
        <v>0.08555555555555555</v>
      </c>
      <c r="K41" s="70">
        <f t="shared" si="3"/>
        <v>0.08555555555555555</v>
      </c>
    </row>
    <row r="42" spans="1:11" ht="12.75">
      <c r="A42" s="66" t="s">
        <v>48</v>
      </c>
      <c r="B42" s="63"/>
      <c r="C42" s="67">
        <v>236.1</v>
      </c>
      <c r="D42" s="67">
        <v>236.1</v>
      </c>
      <c r="E42" s="71">
        <v>2.7</v>
      </c>
      <c r="F42" s="71"/>
      <c r="G42" s="69"/>
      <c r="H42" s="70"/>
      <c r="I42" s="70"/>
      <c r="J42" s="70">
        <f t="shared" si="2"/>
        <v>0.011435832274459976</v>
      </c>
      <c r="K42" s="70">
        <f t="shared" si="3"/>
        <v>0.011435832274459976</v>
      </c>
    </row>
    <row r="43" spans="1:12" ht="12.75">
      <c r="A43" s="66" t="s">
        <v>49</v>
      </c>
      <c r="B43" s="63"/>
      <c r="C43" s="67">
        <v>334</v>
      </c>
      <c r="D43" s="67">
        <v>334</v>
      </c>
      <c r="E43" s="71">
        <v>20.1</v>
      </c>
      <c r="F43" s="71"/>
      <c r="G43" s="69"/>
      <c r="H43" s="70"/>
      <c r="I43" s="70"/>
      <c r="J43" s="70">
        <f t="shared" si="2"/>
        <v>0.060179640718562875</v>
      </c>
      <c r="K43" s="70">
        <f t="shared" si="3"/>
        <v>0.060179640718562875</v>
      </c>
      <c r="L43" s="94"/>
    </row>
    <row r="44" spans="1:12" ht="12.75">
      <c r="A44" s="66" t="s">
        <v>50</v>
      </c>
      <c r="B44" s="63"/>
      <c r="C44" s="67">
        <v>2530.5</v>
      </c>
      <c r="D44" s="67">
        <v>2530.5</v>
      </c>
      <c r="E44" s="71">
        <v>202.1</v>
      </c>
      <c r="F44" s="71"/>
      <c r="G44" s="69"/>
      <c r="H44" s="70"/>
      <c r="I44" s="70"/>
      <c r="J44" s="70">
        <f t="shared" si="2"/>
        <v>0.07986563920173878</v>
      </c>
      <c r="K44" s="70">
        <f t="shared" si="3"/>
        <v>0.07986563920173878</v>
      </c>
      <c r="L44" s="94"/>
    </row>
    <row r="45" spans="1:12" s="8" customFormat="1" ht="12.75">
      <c r="A45" s="7" t="s">
        <v>98</v>
      </c>
      <c r="B45" s="3" t="s">
        <v>99</v>
      </c>
      <c r="C45" s="4">
        <f>C46+C47+C48+C49+C50+C51+C52+C53+C54</f>
        <v>3817.9</v>
      </c>
      <c r="D45" s="4">
        <f>D46+D47+D48+D49+D50+D51+D52+D53+D54</f>
        <v>3817.9</v>
      </c>
      <c r="E45" s="4">
        <f>E46+E47+E48+E49+E50+E51+E52+E53+E54</f>
        <v>1519.1000000000001</v>
      </c>
      <c r="F45" s="4">
        <f>F46+F47+F48+F49+F50+F51+F52+F53+F54</f>
        <v>0</v>
      </c>
      <c r="G45" s="5">
        <f>E45/C45</f>
        <v>0.39788889179915665</v>
      </c>
      <c r="H45" s="16" t="e">
        <f>E45/#REF!</f>
        <v>#REF!</v>
      </c>
      <c r="I45" s="16" t="e">
        <f>E45/#REF!</f>
        <v>#REF!</v>
      </c>
      <c r="J45" s="15">
        <f t="shared" si="2"/>
        <v>0.39788889179915665</v>
      </c>
      <c r="K45" s="16">
        <f t="shared" si="3"/>
        <v>0.39788889179915665</v>
      </c>
      <c r="L45" s="94"/>
    </row>
    <row r="46" spans="1:12" ht="12.75">
      <c r="A46" s="66" t="s">
        <v>42</v>
      </c>
      <c r="B46" s="63"/>
      <c r="C46" s="6">
        <v>96</v>
      </c>
      <c r="D46" s="6">
        <v>96</v>
      </c>
      <c r="E46" s="71">
        <v>23.4</v>
      </c>
      <c r="F46" s="71"/>
      <c r="G46" s="69"/>
      <c r="H46" s="70"/>
      <c r="I46" s="70"/>
      <c r="J46" s="70">
        <f t="shared" si="2"/>
        <v>0.24375</v>
      </c>
      <c r="K46" s="70">
        <f t="shared" si="3"/>
        <v>0.24375</v>
      </c>
      <c r="L46" s="94"/>
    </row>
    <row r="47" spans="1:12" ht="12.75">
      <c r="A47" s="66" t="s">
        <v>43</v>
      </c>
      <c r="B47" s="63"/>
      <c r="C47" s="6">
        <v>11</v>
      </c>
      <c r="D47" s="6">
        <v>11</v>
      </c>
      <c r="E47" s="71">
        <v>8.8</v>
      </c>
      <c r="F47" s="71"/>
      <c r="G47" s="69"/>
      <c r="H47" s="70"/>
      <c r="I47" s="70"/>
      <c r="J47" s="70">
        <f t="shared" si="2"/>
        <v>0.8</v>
      </c>
      <c r="K47" s="70">
        <f t="shared" si="3"/>
        <v>0.8</v>
      </c>
      <c r="L47" s="94"/>
    </row>
    <row r="48" spans="1:12" ht="12.75">
      <c r="A48" s="66" t="s">
        <v>44</v>
      </c>
      <c r="B48" s="63"/>
      <c r="C48" s="6">
        <v>35</v>
      </c>
      <c r="D48" s="6">
        <v>35</v>
      </c>
      <c r="E48" s="71">
        <v>151.9</v>
      </c>
      <c r="F48" s="71"/>
      <c r="G48" s="69"/>
      <c r="H48" s="70"/>
      <c r="I48" s="70"/>
      <c r="J48" s="70" t="s">
        <v>14</v>
      </c>
      <c r="K48" s="70" t="s">
        <v>14</v>
      </c>
      <c r="L48" s="95"/>
    </row>
    <row r="49" spans="1:12" ht="12.75">
      <c r="A49" s="66" t="s">
        <v>45</v>
      </c>
      <c r="B49" s="63"/>
      <c r="C49" s="6">
        <v>402.6</v>
      </c>
      <c r="D49" s="6">
        <v>402.6</v>
      </c>
      <c r="E49" s="71">
        <v>101</v>
      </c>
      <c r="F49" s="71"/>
      <c r="G49" s="69"/>
      <c r="H49" s="70"/>
      <c r="I49" s="70"/>
      <c r="J49" s="70">
        <f>E49/C49</f>
        <v>0.250869349230005</v>
      </c>
      <c r="K49" s="70">
        <f>E49/D49</f>
        <v>0.250869349230005</v>
      </c>
      <c r="L49" s="94"/>
    </row>
    <row r="50" spans="1:12" ht="12.75">
      <c r="A50" s="66" t="s">
        <v>46</v>
      </c>
      <c r="B50" s="63"/>
      <c r="C50" s="6">
        <v>60</v>
      </c>
      <c r="D50" s="6">
        <v>60</v>
      </c>
      <c r="E50" s="71">
        <v>15</v>
      </c>
      <c r="F50" s="71"/>
      <c r="G50" s="69"/>
      <c r="H50" s="70"/>
      <c r="I50" s="70"/>
      <c r="J50" s="70">
        <f>E50/C50</f>
        <v>0.25</v>
      </c>
      <c r="K50" s="70">
        <f>E50/D50</f>
        <v>0.25</v>
      </c>
      <c r="L50" s="94"/>
    </row>
    <row r="51" spans="1:12" ht="12" customHeight="1">
      <c r="A51" s="66" t="s">
        <v>47</v>
      </c>
      <c r="B51" s="63"/>
      <c r="C51" s="6">
        <v>4</v>
      </c>
      <c r="D51" s="6">
        <v>4</v>
      </c>
      <c r="E51" s="71">
        <v>15.6</v>
      </c>
      <c r="F51" s="71"/>
      <c r="G51" s="69"/>
      <c r="H51" s="70"/>
      <c r="I51" s="70"/>
      <c r="J51" s="70" t="s">
        <v>14</v>
      </c>
      <c r="K51" s="70" t="s">
        <v>14</v>
      </c>
      <c r="L51" s="94"/>
    </row>
    <row r="52" spans="1:12" ht="14.25" customHeight="1">
      <c r="A52" s="66" t="s">
        <v>48</v>
      </c>
      <c r="B52" s="63"/>
      <c r="C52" s="6"/>
      <c r="D52" s="6"/>
      <c r="E52" s="71"/>
      <c r="F52" s="71"/>
      <c r="G52" s="69"/>
      <c r="H52" s="70"/>
      <c r="I52" s="70"/>
      <c r="J52" s="70"/>
      <c r="K52" s="70"/>
      <c r="L52" s="95"/>
    </row>
    <row r="53" spans="1:249" ht="12" customHeight="1">
      <c r="A53" s="66" t="s">
        <v>49</v>
      </c>
      <c r="B53" s="63"/>
      <c r="C53" s="71">
        <v>70</v>
      </c>
      <c r="D53" s="71">
        <v>70</v>
      </c>
      <c r="E53" s="71"/>
      <c r="F53" s="71"/>
      <c r="G53" s="69"/>
      <c r="H53" s="70"/>
      <c r="I53" s="70"/>
      <c r="J53" s="70">
        <f aca="true" t="shared" si="4" ref="J53:J67">E53/C53</f>
        <v>0</v>
      </c>
      <c r="K53" s="70">
        <f aca="true" t="shared" si="5" ref="K53:K67"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6" t="s">
        <v>50</v>
      </c>
      <c r="B54" s="63"/>
      <c r="C54" s="6">
        <v>3139.3</v>
      </c>
      <c r="D54" s="6">
        <v>3139.3</v>
      </c>
      <c r="E54" s="71">
        <v>1203.4</v>
      </c>
      <c r="F54" s="71"/>
      <c r="G54" s="69"/>
      <c r="H54" s="70"/>
      <c r="I54" s="70"/>
      <c r="J54" s="70">
        <f t="shared" si="4"/>
        <v>0.38333386423725035</v>
      </c>
      <c r="K54" s="70">
        <f t="shared" si="5"/>
        <v>0.38333386423725035</v>
      </c>
    </row>
    <row r="55" spans="1:249" ht="12.75">
      <c r="A55" s="7" t="s">
        <v>100</v>
      </c>
      <c r="B55" s="3" t="s">
        <v>91</v>
      </c>
      <c r="C55" s="4">
        <f>C56+C57+C58+C59+C60+C61+C62+C63+C64</f>
        <v>8796.9</v>
      </c>
      <c r="D55" s="4">
        <f>D56+D57+D58+D59+D60+D61+D62+D63+D64</f>
        <v>8796.9</v>
      </c>
      <c r="E55" s="4">
        <f>E56+E57+E58+E59+E60+E61+E62+E63+E64</f>
        <v>506.8</v>
      </c>
      <c r="F55" s="4">
        <f>F56+F57+F58+F59+F60+F61+F62+F63+F64</f>
        <v>0</v>
      </c>
      <c r="G55" s="5">
        <f>E55/C55</f>
        <v>0.057611203946844915</v>
      </c>
      <c r="H55" s="16" t="e">
        <f>E55/#REF!</f>
        <v>#REF!</v>
      </c>
      <c r="I55" s="16" t="e">
        <f>E55/#REF!</f>
        <v>#REF!</v>
      </c>
      <c r="J55" s="15">
        <f t="shared" si="4"/>
        <v>0.057611203946844915</v>
      </c>
      <c r="K55" s="16">
        <f t="shared" si="5"/>
        <v>0.057611203946844915</v>
      </c>
      <c r="L55" s="9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6" t="s">
        <v>42</v>
      </c>
      <c r="B56" s="63"/>
      <c r="C56" s="6">
        <v>1218.1</v>
      </c>
      <c r="D56" s="6">
        <v>1218.1</v>
      </c>
      <c r="E56" s="71">
        <v>93.6</v>
      </c>
      <c r="F56" s="71"/>
      <c r="G56" s="69"/>
      <c r="H56" s="70"/>
      <c r="I56" s="70"/>
      <c r="J56" s="70">
        <f t="shared" si="4"/>
        <v>0.0768409818569904</v>
      </c>
      <c r="K56" s="70">
        <f t="shared" si="5"/>
        <v>0.0768409818569904</v>
      </c>
      <c r="L56" s="94"/>
    </row>
    <row r="57" spans="1:12" ht="12.75">
      <c r="A57" s="66" t="s">
        <v>43</v>
      </c>
      <c r="B57" s="63"/>
      <c r="C57" s="6">
        <v>449.4</v>
      </c>
      <c r="D57" s="6">
        <v>449.4</v>
      </c>
      <c r="E57" s="71">
        <v>69.9</v>
      </c>
      <c r="F57" s="71"/>
      <c r="G57" s="69"/>
      <c r="H57" s="70"/>
      <c r="I57" s="70"/>
      <c r="J57" s="70">
        <f t="shared" si="4"/>
        <v>0.15554072096128174</v>
      </c>
      <c r="K57" s="70">
        <f t="shared" si="5"/>
        <v>0.15554072096128174</v>
      </c>
      <c r="L57" s="94"/>
    </row>
    <row r="58" spans="1:12" ht="12.75">
      <c r="A58" s="66" t="s">
        <v>44</v>
      </c>
      <c r="B58" s="63"/>
      <c r="C58" s="6">
        <v>831</v>
      </c>
      <c r="D58" s="6">
        <v>831</v>
      </c>
      <c r="E58" s="71">
        <v>18</v>
      </c>
      <c r="F58" s="71"/>
      <c r="G58" s="69"/>
      <c r="H58" s="70"/>
      <c r="I58" s="70"/>
      <c r="J58" s="70">
        <f t="shared" si="4"/>
        <v>0.021660649819494584</v>
      </c>
      <c r="K58" s="70">
        <f t="shared" si="5"/>
        <v>0.021660649819494584</v>
      </c>
      <c r="L58" s="95"/>
    </row>
    <row r="59" spans="1:12" ht="12.75">
      <c r="A59" s="66" t="s">
        <v>45</v>
      </c>
      <c r="B59" s="63"/>
      <c r="C59" s="6">
        <v>1192.3</v>
      </c>
      <c r="D59" s="6">
        <v>1192.3</v>
      </c>
      <c r="E59" s="71">
        <v>40.2</v>
      </c>
      <c r="F59" s="71"/>
      <c r="G59" s="69"/>
      <c r="H59" s="70"/>
      <c r="I59" s="70"/>
      <c r="J59" s="70">
        <f t="shared" si="4"/>
        <v>0.03371634655707457</v>
      </c>
      <c r="K59" s="70">
        <f t="shared" si="5"/>
        <v>0.03371634655707457</v>
      </c>
      <c r="L59" s="94"/>
    </row>
    <row r="60" spans="1:12" ht="12.75">
      <c r="A60" s="66" t="s">
        <v>46</v>
      </c>
      <c r="B60" s="63"/>
      <c r="C60" s="6">
        <v>440</v>
      </c>
      <c r="D60" s="6">
        <v>440</v>
      </c>
      <c r="E60" s="71">
        <v>17.9</v>
      </c>
      <c r="F60" s="71"/>
      <c r="G60" s="69"/>
      <c r="H60" s="70"/>
      <c r="I60" s="70"/>
      <c r="J60" s="70">
        <f t="shared" si="4"/>
        <v>0.04068181818181818</v>
      </c>
      <c r="K60" s="70">
        <f t="shared" si="5"/>
        <v>0.04068181818181818</v>
      </c>
      <c r="L60" s="94"/>
    </row>
    <row r="61" spans="1:12" ht="12.75">
      <c r="A61" s="66" t="s">
        <v>47</v>
      </c>
      <c r="B61" s="63"/>
      <c r="C61" s="6">
        <v>907.7</v>
      </c>
      <c r="D61" s="6">
        <v>907.7</v>
      </c>
      <c r="E61" s="71">
        <v>54.5</v>
      </c>
      <c r="F61" s="71"/>
      <c r="G61" s="69"/>
      <c r="H61" s="70"/>
      <c r="I61" s="70"/>
      <c r="J61" s="70">
        <f t="shared" si="4"/>
        <v>0.06004186405199956</v>
      </c>
      <c r="K61" s="70">
        <f t="shared" si="5"/>
        <v>0.06004186405199956</v>
      </c>
      <c r="L61" s="94"/>
    </row>
    <row r="62" spans="1:12" ht="12.75">
      <c r="A62" s="66" t="s">
        <v>48</v>
      </c>
      <c r="B62" s="63"/>
      <c r="C62" s="6">
        <v>472.4</v>
      </c>
      <c r="D62" s="6">
        <v>472.4</v>
      </c>
      <c r="E62" s="71">
        <v>19.7</v>
      </c>
      <c r="F62" s="71"/>
      <c r="G62" s="69"/>
      <c r="H62" s="70"/>
      <c r="I62" s="70"/>
      <c r="J62" s="70">
        <f t="shared" si="4"/>
        <v>0.04170194750211685</v>
      </c>
      <c r="K62" s="70">
        <f t="shared" si="5"/>
        <v>0.04170194750211685</v>
      </c>
      <c r="L62" s="95"/>
    </row>
    <row r="63" spans="1:249" ht="12.75">
      <c r="A63" s="66" t="s">
        <v>49</v>
      </c>
      <c r="B63" s="63"/>
      <c r="C63" s="71">
        <v>761.8</v>
      </c>
      <c r="D63" s="71">
        <v>761.8</v>
      </c>
      <c r="E63" s="71">
        <v>115</v>
      </c>
      <c r="F63" s="71"/>
      <c r="G63" s="69"/>
      <c r="H63" s="70"/>
      <c r="I63" s="70"/>
      <c r="J63" s="70">
        <f t="shared" si="4"/>
        <v>0.15095825676030455</v>
      </c>
      <c r="K63" s="70">
        <f t="shared" si="5"/>
        <v>0.15095825676030455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6" t="s">
        <v>50</v>
      </c>
      <c r="B64" s="63"/>
      <c r="C64" s="6">
        <v>2524.2</v>
      </c>
      <c r="D64" s="6">
        <v>2524.2</v>
      </c>
      <c r="E64" s="71">
        <v>78</v>
      </c>
      <c r="F64" s="71"/>
      <c r="G64" s="69"/>
      <c r="H64" s="70"/>
      <c r="I64" s="70"/>
      <c r="J64" s="70">
        <f t="shared" si="4"/>
        <v>0.030900879486570006</v>
      </c>
      <c r="K64" s="70">
        <f t="shared" si="5"/>
        <v>0.030900879486570006</v>
      </c>
    </row>
    <row r="65" spans="1:11" ht="15" customHeight="1">
      <c r="A65" s="115" t="s">
        <v>15</v>
      </c>
      <c r="B65" s="116"/>
      <c r="C65" s="13">
        <f>C5+C15+C25+C35+C45+C55</f>
        <v>42842.9</v>
      </c>
      <c r="D65" s="13">
        <f>D5+D15+D25+D35+D45+D55</f>
        <v>42842.9</v>
      </c>
      <c r="E65" s="13">
        <f>E5+E15+E25+E35+E45+E55</f>
        <v>8815.4</v>
      </c>
      <c r="F65" s="13">
        <f>F5+F15+F25+F35+F45+F55</f>
        <v>0</v>
      </c>
      <c r="G65" s="14">
        <f>E65/C65</f>
        <v>0.20576104792159258</v>
      </c>
      <c r="H65" s="14" t="e">
        <f>E65/#REF!</f>
        <v>#REF!</v>
      </c>
      <c r="I65" s="14" t="e">
        <f>E65/#REF!</f>
        <v>#REF!</v>
      </c>
      <c r="J65" s="26">
        <f t="shared" si="4"/>
        <v>0.20576104792159258</v>
      </c>
      <c r="K65" s="26">
        <f t="shared" si="5"/>
        <v>0.20576104792159258</v>
      </c>
    </row>
    <row r="66" spans="1:11" ht="12.75">
      <c r="A66" s="7" t="s">
        <v>81</v>
      </c>
      <c r="B66" s="28" t="s">
        <v>16</v>
      </c>
      <c r="C66" s="4">
        <f>C67</f>
        <v>2209</v>
      </c>
      <c r="D66" s="4">
        <f>D67</f>
        <v>2209</v>
      </c>
      <c r="E66" s="4">
        <f>E67</f>
        <v>775.4</v>
      </c>
      <c r="F66" s="4">
        <f>F67</f>
        <v>0</v>
      </c>
      <c r="G66" s="5">
        <f>E66/C66</f>
        <v>0.3510185604345858</v>
      </c>
      <c r="H66" s="5" t="e">
        <f>E66/#REF!</f>
        <v>#REF!</v>
      </c>
      <c r="I66" s="5" t="e">
        <f>E66/#REF!</f>
        <v>#REF!</v>
      </c>
      <c r="J66" s="15">
        <f t="shared" si="4"/>
        <v>0.3510185604345858</v>
      </c>
      <c r="K66" s="16">
        <f t="shared" si="5"/>
        <v>0.3510185604345858</v>
      </c>
    </row>
    <row r="67" spans="1:11" ht="12.75">
      <c r="A67" s="66" t="s">
        <v>50</v>
      </c>
      <c r="B67" s="63"/>
      <c r="C67" s="6">
        <v>2209</v>
      </c>
      <c r="D67" s="6">
        <v>2209</v>
      </c>
      <c r="E67" s="71">
        <v>775.4</v>
      </c>
      <c r="F67" s="68"/>
      <c r="G67" s="69"/>
      <c r="H67" s="69"/>
      <c r="I67" s="69"/>
      <c r="J67" s="70">
        <f t="shared" si="4"/>
        <v>0.3510185604345858</v>
      </c>
      <c r="K67" s="70">
        <f t="shared" si="5"/>
        <v>0.3510185604345858</v>
      </c>
    </row>
    <row r="68" spans="1:249" ht="12.75">
      <c r="A68" s="10" t="s">
        <v>124</v>
      </c>
      <c r="B68" s="84" t="s">
        <v>84</v>
      </c>
      <c r="C68" s="12"/>
      <c r="D68" s="12"/>
      <c r="E68" s="12">
        <f>E69+E70</f>
        <v>10.299999999999999</v>
      </c>
      <c r="F68" s="85"/>
      <c r="G68" s="30"/>
      <c r="H68" s="30"/>
      <c r="I68" s="30"/>
      <c r="J68" s="70"/>
      <c r="K68" s="70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249" ht="12.75">
      <c r="A69" s="66" t="s">
        <v>44</v>
      </c>
      <c r="B69" s="84"/>
      <c r="C69" s="12"/>
      <c r="D69" s="12"/>
      <c r="E69" s="71">
        <v>9.2</v>
      </c>
      <c r="F69" s="68"/>
      <c r="G69" s="69"/>
      <c r="H69" s="69"/>
      <c r="I69" s="69"/>
      <c r="J69" s="70"/>
      <c r="K69" s="70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</row>
    <row r="70" spans="1:11" ht="12.75">
      <c r="A70" s="66" t="s">
        <v>50</v>
      </c>
      <c r="B70" s="72"/>
      <c r="C70" s="6"/>
      <c r="D70" s="6"/>
      <c r="E70" s="71">
        <v>1.1</v>
      </c>
      <c r="F70" s="68"/>
      <c r="G70" s="69"/>
      <c r="H70" s="69"/>
      <c r="I70" s="69"/>
      <c r="J70" s="70"/>
      <c r="K70" s="70"/>
    </row>
    <row r="71" spans="1:11" ht="12.75">
      <c r="A71" s="7" t="s">
        <v>82</v>
      </c>
      <c r="B71" s="27" t="s">
        <v>51</v>
      </c>
      <c r="C71" s="4">
        <f>C72</f>
        <v>250</v>
      </c>
      <c r="D71" s="4">
        <f>D72</f>
        <v>250</v>
      </c>
      <c r="E71" s="4">
        <f>E72</f>
        <v>280.5</v>
      </c>
      <c r="F71" s="4">
        <f>F72</f>
        <v>0</v>
      </c>
      <c r="G71" s="5">
        <f>E71/C71</f>
        <v>1.122</v>
      </c>
      <c r="H71" s="16" t="s">
        <v>14</v>
      </c>
      <c r="I71" s="16" t="s">
        <v>14</v>
      </c>
      <c r="J71" s="15">
        <f aca="true" t="shared" si="6" ref="J71:J106">E71/C71</f>
        <v>1.122</v>
      </c>
      <c r="K71" s="16">
        <f aca="true" t="shared" si="7" ref="K71:K106">E71/D71</f>
        <v>1.122</v>
      </c>
    </row>
    <row r="72" spans="1:11" ht="12.75">
      <c r="A72" s="66" t="s">
        <v>50</v>
      </c>
      <c r="B72" s="72"/>
      <c r="C72" s="6">
        <v>250</v>
      </c>
      <c r="D72" s="6">
        <v>250</v>
      </c>
      <c r="E72" s="71">
        <v>280.5</v>
      </c>
      <c r="F72" s="68"/>
      <c r="G72" s="69"/>
      <c r="H72" s="70"/>
      <c r="I72" s="70"/>
      <c r="J72" s="70">
        <f t="shared" si="6"/>
        <v>1.122</v>
      </c>
      <c r="K72" s="70">
        <f t="shared" si="7"/>
        <v>1.122</v>
      </c>
    </row>
    <row r="73" spans="1:11" ht="25.5">
      <c r="A73" s="7" t="s">
        <v>101</v>
      </c>
      <c r="B73" s="27" t="s">
        <v>102</v>
      </c>
      <c r="C73" s="12">
        <f>C74</f>
        <v>70</v>
      </c>
      <c r="D73" s="12">
        <f>D74</f>
        <v>70</v>
      </c>
      <c r="E73" s="12">
        <f>E74</f>
        <v>21.7</v>
      </c>
      <c r="F73" s="85"/>
      <c r="G73" s="30"/>
      <c r="H73" s="15"/>
      <c r="I73" s="15"/>
      <c r="J73" s="15">
        <f t="shared" si="6"/>
        <v>0.31</v>
      </c>
      <c r="K73" s="15">
        <f t="shared" si="7"/>
        <v>0.31</v>
      </c>
    </row>
    <row r="74" spans="1:11" ht="13.5" customHeight="1">
      <c r="A74" s="66" t="s">
        <v>50</v>
      </c>
      <c r="B74" s="72"/>
      <c r="C74" s="6">
        <v>70</v>
      </c>
      <c r="D74" s="6">
        <v>70</v>
      </c>
      <c r="E74" s="71">
        <v>21.7</v>
      </c>
      <c r="F74" s="68"/>
      <c r="G74" s="69"/>
      <c r="H74" s="70"/>
      <c r="I74" s="70"/>
      <c r="J74" s="70">
        <f t="shared" si="6"/>
        <v>0.31</v>
      </c>
      <c r="K74" s="70">
        <f t="shared" si="7"/>
        <v>0.31</v>
      </c>
    </row>
    <row r="75" spans="1:11" ht="15.75" customHeight="1">
      <c r="A75" s="115" t="s">
        <v>26</v>
      </c>
      <c r="B75" s="116"/>
      <c r="C75" s="13">
        <f>C66+C71</f>
        <v>2459</v>
      </c>
      <c r="D75" s="13">
        <f>D66+D71</f>
        <v>2459</v>
      </c>
      <c r="E75" s="13">
        <f>E66+E71+E68+E73</f>
        <v>1087.9</v>
      </c>
      <c r="F75" s="13">
        <f>F66+F71</f>
        <v>0</v>
      </c>
      <c r="G75" s="14">
        <f aca="true" t="shared" si="8" ref="G75:G84">E75/C75</f>
        <v>0.4424156161041074</v>
      </c>
      <c r="H75" s="16" t="s">
        <v>14</v>
      </c>
      <c r="I75" s="16" t="s">
        <v>14</v>
      </c>
      <c r="J75" s="26">
        <f t="shared" si="6"/>
        <v>0.4424156161041074</v>
      </c>
      <c r="K75" s="26">
        <f t="shared" si="7"/>
        <v>0.4424156161041074</v>
      </c>
    </row>
    <row r="76" spans="1:11" ht="16.5">
      <c r="A76" s="117" t="s">
        <v>52</v>
      </c>
      <c r="B76" s="118"/>
      <c r="C76" s="17">
        <f>C77+C78+C79+C80+C81+C82+C83+C84+C85</f>
        <v>45371.9</v>
      </c>
      <c r="D76" s="17">
        <f>D77+D78+D79+D80+D81+D82+D83+D84+D85</f>
        <v>45371.9</v>
      </c>
      <c r="E76" s="17">
        <f>E77+E78+E79+E80+E81+E82+E83+E84+E85</f>
        <v>9903.3</v>
      </c>
      <c r="F76" s="17">
        <f>F77+F78+F79+F80+F81+F82+F83+F84+F85</f>
        <v>0</v>
      </c>
      <c r="G76" s="42">
        <f t="shared" si="8"/>
        <v>0.2182694575276768</v>
      </c>
      <c r="H76" s="42" t="e">
        <f>E76/#REF!</f>
        <v>#REF!</v>
      </c>
      <c r="I76" s="42" t="e">
        <f>E76/#REF!</f>
        <v>#REF!</v>
      </c>
      <c r="J76" s="83">
        <f t="shared" si="6"/>
        <v>0.2182694575276768</v>
      </c>
      <c r="K76" s="52">
        <f t="shared" si="7"/>
        <v>0.2182694575276768</v>
      </c>
    </row>
    <row r="77" spans="1:11" ht="12.75">
      <c r="A77" s="66" t="s">
        <v>42</v>
      </c>
      <c r="B77" s="63"/>
      <c r="C77" s="4">
        <f aca="true" t="shared" si="9" ref="C77:F78">C6+C16+C26+C36+C46+C56</f>
        <v>3215.3999999999996</v>
      </c>
      <c r="D77" s="4">
        <f t="shared" si="9"/>
        <v>3215.3999999999996</v>
      </c>
      <c r="E77" s="4">
        <f t="shared" si="9"/>
        <v>495.69999999999993</v>
      </c>
      <c r="F77" s="4">
        <f t="shared" si="9"/>
        <v>0</v>
      </c>
      <c r="G77" s="30">
        <f t="shared" si="8"/>
        <v>0.1541643341419419</v>
      </c>
      <c r="H77" s="5" t="e">
        <f>E77/#REF!</f>
        <v>#REF!</v>
      </c>
      <c r="I77" s="5" t="e">
        <f>E77/#REF!</f>
        <v>#REF!</v>
      </c>
      <c r="J77" s="15">
        <f t="shared" si="6"/>
        <v>0.1541643341419419</v>
      </c>
      <c r="K77" s="16">
        <f t="shared" si="7"/>
        <v>0.1541643341419419</v>
      </c>
    </row>
    <row r="78" spans="1:11" ht="12.75">
      <c r="A78" s="66" t="s">
        <v>43</v>
      </c>
      <c r="B78" s="63"/>
      <c r="C78" s="4">
        <f t="shared" si="9"/>
        <v>1564.3000000000002</v>
      </c>
      <c r="D78" s="4">
        <f t="shared" si="9"/>
        <v>1564.3000000000002</v>
      </c>
      <c r="E78" s="4">
        <f t="shared" si="9"/>
        <v>290.6</v>
      </c>
      <c r="F78" s="4">
        <f t="shared" si="9"/>
        <v>0</v>
      </c>
      <c r="G78" s="30">
        <f t="shared" si="8"/>
        <v>0.18576999296810073</v>
      </c>
      <c r="H78" s="5" t="e">
        <f>E78/#REF!</f>
        <v>#REF!</v>
      </c>
      <c r="I78" s="5" t="e">
        <f>E78/#REF!</f>
        <v>#REF!</v>
      </c>
      <c r="J78" s="15">
        <f t="shared" si="6"/>
        <v>0.18576999296810073</v>
      </c>
      <c r="K78" s="16">
        <f t="shared" si="7"/>
        <v>0.18576999296810073</v>
      </c>
    </row>
    <row r="79" spans="1:11" ht="12.75">
      <c r="A79" s="66" t="s">
        <v>44</v>
      </c>
      <c r="B79" s="63"/>
      <c r="C79" s="4">
        <f>C8+C18+C28+C38+C48+C58+C69</f>
        <v>2583.2</v>
      </c>
      <c r="D79" s="4">
        <f>D8+D18+D28+D38+D48+D58+D69</f>
        <v>2583.2</v>
      </c>
      <c r="E79" s="4">
        <f>E8+E18+E28+E38+E48+E58+E69</f>
        <v>950.5</v>
      </c>
      <c r="F79" s="4">
        <f aca="true" t="shared" si="10" ref="F79:F84">F8+F18+F28+F38+F48+F58</f>
        <v>0</v>
      </c>
      <c r="G79" s="30">
        <f t="shared" si="8"/>
        <v>0.36795447506968104</v>
      </c>
      <c r="H79" s="5" t="e">
        <f>E79/#REF!</f>
        <v>#REF!</v>
      </c>
      <c r="I79" s="5" t="e">
        <f>E79/#REF!</f>
        <v>#REF!</v>
      </c>
      <c r="J79" s="15">
        <f t="shared" si="6"/>
        <v>0.36795447506968104</v>
      </c>
      <c r="K79" s="16">
        <f t="shared" si="7"/>
        <v>0.36795447506968104</v>
      </c>
    </row>
    <row r="80" spans="1:11" ht="12.75">
      <c r="A80" s="66" t="s">
        <v>45</v>
      </c>
      <c r="B80" s="63"/>
      <c r="C80" s="4">
        <f aca="true" t="shared" si="11" ref="C80:E84">C9+C19+C29+C39+C49+C59</f>
        <v>3831.0999999999995</v>
      </c>
      <c r="D80" s="4">
        <f t="shared" si="11"/>
        <v>3831.0999999999995</v>
      </c>
      <c r="E80" s="4">
        <f t="shared" si="11"/>
        <v>564</v>
      </c>
      <c r="F80" s="4">
        <f t="shared" si="10"/>
        <v>0</v>
      </c>
      <c r="G80" s="30">
        <f t="shared" si="8"/>
        <v>0.14721620422333012</v>
      </c>
      <c r="H80" s="5" t="e">
        <f>E80/#REF!</f>
        <v>#REF!</v>
      </c>
      <c r="I80" s="5" t="e">
        <f>E80/#REF!</f>
        <v>#REF!</v>
      </c>
      <c r="J80" s="15">
        <f t="shared" si="6"/>
        <v>0.14721620422333012</v>
      </c>
      <c r="K80" s="16">
        <f t="shared" si="7"/>
        <v>0.14721620422333012</v>
      </c>
    </row>
    <row r="81" spans="1:11" ht="12.75">
      <c r="A81" s="66" t="s">
        <v>46</v>
      </c>
      <c r="B81" s="63"/>
      <c r="C81" s="4">
        <f t="shared" si="11"/>
        <v>1474.3</v>
      </c>
      <c r="D81" s="4">
        <f t="shared" si="11"/>
        <v>1474.3</v>
      </c>
      <c r="E81" s="4">
        <f t="shared" si="11"/>
        <v>260.4</v>
      </c>
      <c r="F81" s="4">
        <f t="shared" si="10"/>
        <v>0</v>
      </c>
      <c r="G81" s="30">
        <f t="shared" si="8"/>
        <v>0.17662619548260192</v>
      </c>
      <c r="H81" s="5" t="e">
        <f>E81/#REF!</f>
        <v>#REF!</v>
      </c>
      <c r="I81" s="5" t="e">
        <f>E81/#REF!</f>
        <v>#REF!</v>
      </c>
      <c r="J81" s="15">
        <f t="shared" si="6"/>
        <v>0.17662619548260192</v>
      </c>
      <c r="K81" s="16">
        <f t="shared" si="7"/>
        <v>0.17662619548260192</v>
      </c>
    </row>
    <row r="82" spans="1:11" ht="12.75">
      <c r="A82" s="66" t="s">
        <v>47</v>
      </c>
      <c r="B82" s="63"/>
      <c r="C82" s="4">
        <f t="shared" si="11"/>
        <v>3810.3</v>
      </c>
      <c r="D82" s="4">
        <f t="shared" si="11"/>
        <v>3810.3</v>
      </c>
      <c r="E82" s="4">
        <f t="shared" si="11"/>
        <v>740.4</v>
      </c>
      <c r="F82" s="4">
        <f t="shared" si="10"/>
        <v>0</v>
      </c>
      <c r="G82" s="30">
        <f t="shared" si="8"/>
        <v>0.19431540823557197</v>
      </c>
      <c r="H82" s="5" t="e">
        <f>E82/#REF!</f>
        <v>#REF!</v>
      </c>
      <c r="I82" s="5" t="e">
        <f>E82/#REF!</f>
        <v>#REF!</v>
      </c>
      <c r="J82" s="15">
        <f t="shared" si="6"/>
        <v>0.19431540823557197</v>
      </c>
      <c r="K82" s="16">
        <f t="shared" si="7"/>
        <v>0.19431540823557197</v>
      </c>
    </row>
    <row r="83" spans="1:249" s="9" customFormat="1" ht="12" customHeight="1">
      <c r="A83" s="66" t="s">
        <v>48</v>
      </c>
      <c r="B83" s="63"/>
      <c r="C83" s="4">
        <f t="shared" si="11"/>
        <v>1922.1999999999998</v>
      </c>
      <c r="D83" s="4">
        <f t="shared" si="11"/>
        <v>1922.1999999999998</v>
      </c>
      <c r="E83" s="4">
        <f t="shared" si="11"/>
        <v>330.9</v>
      </c>
      <c r="F83" s="4">
        <f t="shared" si="10"/>
        <v>0</v>
      </c>
      <c r="G83" s="30">
        <f t="shared" si="8"/>
        <v>0.17214649880345437</v>
      </c>
      <c r="H83" s="5" t="e">
        <f>E83/#REF!</f>
        <v>#REF!</v>
      </c>
      <c r="I83" s="5" t="e">
        <f>E83/#REF!</f>
        <v>#REF!</v>
      </c>
      <c r="J83" s="15">
        <f t="shared" si="6"/>
        <v>0.17214649880345437</v>
      </c>
      <c r="K83" s="16">
        <f t="shared" si="7"/>
        <v>0.17214649880345437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</row>
    <row r="84" spans="1:249" s="9" customFormat="1" ht="12.75">
      <c r="A84" s="66" t="s">
        <v>49</v>
      </c>
      <c r="B84" s="63"/>
      <c r="C84" s="4">
        <f t="shared" si="11"/>
        <v>2830.3</v>
      </c>
      <c r="D84" s="4">
        <f t="shared" si="11"/>
        <v>2830.3</v>
      </c>
      <c r="E84" s="4">
        <f t="shared" si="11"/>
        <v>592.3000000000001</v>
      </c>
      <c r="F84" s="4">
        <f t="shared" si="10"/>
        <v>0</v>
      </c>
      <c r="G84" s="30">
        <f t="shared" si="8"/>
        <v>0.20927110200332122</v>
      </c>
      <c r="H84" s="5" t="e">
        <f>E84/#REF!</f>
        <v>#REF!</v>
      </c>
      <c r="I84" s="5" t="e">
        <f>E84/#REF!</f>
        <v>#REF!</v>
      </c>
      <c r="J84" s="15">
        <f t="shared" si="6"/>
        <v>0.20927110200332122</v>
      </c>
      <c r="K84" s="16">
        <f t="shared" si="7"/>
        <v>0.20927110200332122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</row>
    <row r="85" spans="1:249" s="9" customFormat="1" ht="12.75" customHeight="1">
      <c r="A85" s="66" t="s">
        <v>50</v>
      </c>
      <c r="B85" s="63"/>
      <c r="C85" s="4">
        <f aca="true" t="shared" si="12" ref="C85:I85">C14+C24+C34+C44+C54+C64+C70+C72+C74+C67</f>
        <v>24140.800000000003</v>
      </c>
      <c r="D85" s="4">
        <f t="shared" si="12"/>
        <v>24140.800000000003</v>
      </c>
      <c r="E85" s="4">
        <f t="shared" si="12"/>
        <v>5678.5</v>
      </c>
      <c r="F85" s="4">
        <f t="shared" si="12"/>
        <v>0</v>
      </c>
      <c r="G85" s="4">
        <f t="shared" si="12"/>
        <v>0</v>
      </c>
      <c r="H85" s="4">
        <f t="shared" si="12"/>
        <v>0</v>
      </c>
      <c r="I85" s="4">
        <f t="shared" si="12"/>
        <v>0</v>
      </c>
      <c r="J85" s="15">
        <f t="shared" si="6"/>
        <v>0.23522418478260868</v>
      </c>
      <c r="K85" s="16">
        <f t="shared" si="7"/>
        <v>0.23522418478260868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</row>
    <row r="86" spans="1:249" s="9" customFormat="1" ht="63">
      <c r="A86" s="19" t="s">
        <v>53</v>
      </c>
      <c r="B86" s="1" t="s">
        <v>54</v>
      </c>
      <c r="C86" s="4">
        <f>C87+C88+C89+C90+C91+C92+C93+C94+C95</f>
        <v>29933.5</v>
      </c>
      <c r="D86" s="4">
        <f>D87+D88+D89+D90+D91+D92+D93+D94+D95</f>
        <v>29933.5</v>
      </c>
      <c r="E86" s="4">
        <f>E87+E88+E89+E90+E91+E92+E93+E94+E95</f>
        <v>11514.199999999999</v>
      </c>
      <c r="F86" s="4">
        <f>F87+F88+F89+F90+F91+F92+F93+F94+F95</f>
        <v>0</v>
      </c>
      <c r="G86" s="5">
        <f>E86/C86</f>
        <v>0.38465932817746</v>
      </c>
      <c r="H86" s="16" t="e">
        <f>E86/#REF!</f>
        <v>#REF!</v>
      </c>
      <c r="I86" s="16" t="e">
        <f>E86/#REF!</f>
        <v>#REF!</v>
      </c>
      <c r="J86" s="15">
        <f t="shared" si="6"/>
        <v>0.38465932817746</v>
      </c>
      <c r="K86" s="16">
        <f t="shared" si="7"/>
        <v>0.38465932817746</v>
      </c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</row>
    <row r="87" spans="1:249" s="9" customFormat="1" ht="12.75">
      <c r="A87" s="66" t="s">
        <v>42</v>
      </c>
      <c r="B87" s="63"/>
      <c r="C87" s="6">
        <v>4139.4</v>
      </c>
      <c r="D87" s="6">
        <v>4139.4</v>
      </c>
      <c r="E87" s="6">
        <v>1573</v>
      </c>
      <c r="F87" s="6"/>
      <c r="G87" s="69"/>
      <c r="H87" s="70"/>
      <c r="I87" s="70"/>
      <c r="J87" s="70">
        <f t="shared" si="6"/>
        <v>0.3800067642653525</v>
      </c>
      <c r="K87" s="70">
        <f t="shared" si="7"/>
        <v>0.3800067642653525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</row>
    <row r="88" spans="1:249" s="9" customFormat="1" ht="12.75">
      <c r="A88" s="66" t="s">
        <v>43</v>
      </c>
      <c r="B88" s="63"/>
      <c r="C88" s="6">
        <v>2994.4</v>
      </c>
      <c r="D88" s="6">
        <v>2994.4</v>
      </c>
      <c r="E88" s="6">
        <v>1137.9</v>
      </c>
      <c r="F88" s="6"/>
      <c r="G88" s="69"/>
      <c r="H88" s="70"/>
      <c r="I88" s="70"/>
      <c r="J88" s="70">
        <f t="shared" si="6"/>
        <v>0.38000935078813786</v>
      </c>
      <c r="K88" s="70">
        <f t="shared" si="7"/>
        <v>0.38000935078813786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</row>
    <row r="89" spans="1:249" s="9" customFormat="1" ht="13.5" customHeight="1">
      <c r="A89" s="66" t="s">
        <v>44</v>
      </c>
      <c r="B89" s="63"/>
      <c r="C89" s="6">
        <v>4433.8</v>
      </c>
      <c r="D89" s="6">
        <v>4433.8</v>
      </c>
      <c r="E89" s="6">
        <v>1684.8</v>
      </c>
      <c r="F89" s="6"/>
      <c r="G89" s="69"/>
      <c r="H89" s="70"/>
      <c r="I89" s="70"/>
      <c r="J89" s="70">
        <f t="shared" si="6"/>
        <v>0.379990076232577</v>
      </c>
      <c r="K89" s="70">
        <f t="shared" si="7"/>
        <v>0.379990076232577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</row>
    <row r="90" spans="1:249" s="9" customFormat="1" ht="12.75">
      <c r="A90" s="66" t="s">
        <v>45</v>
      </c>
      <c r="B90" s="63"/>
      <c r="C90" s="6">
        <v>2387.9</v>
      </c>
      <c r="D90" s="6">
        <v>2387.9</v>
      </c>
      <c r="E90" s="6">
        <v>907.4</v>
      </c>
      <c r="F90" s="6"/>
      <c r="G90" s="69"/>
      <c r="H90" s="70"/>
      <c r="I90" s="70"/>
      <c r="J90" s="70">
        <f t="shared" si="6"/>
        <v>0.3799991624439884</v>
      </c>
      <c r="K90" s="70">
        <f t="shared" si="7"/>
        <v>0.3799991624439884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</row>
    <row r="91" spans="1:249" s="9" customFormat="1" ht="12.75">
      <c r="A91" s="66" t="s">
        <v>46</v>
      </c>
      <c r="B91" s="63"/>
      <c r="C91" s="6">
        <v>3354</v>
      </c>
      <c r="D91" s="6">
        <v>3354</v>
      </c>
      <c r="E91" s="6">
        <v>1274.5</v>
      </c>
      <c r="F91" s="6"/>
      <c r="G91" s="69"/>
      <c r="H91" s="70"/>
      <c r="I91" s="70"/>
      <c r="J91" s="70">
        <f t="shared" si="6"/>
        <v>0.37999403697078116</v>
      </c>
      <c r="K91" s="70">
        <f t="shared" si="7"/>
        <v>0.37999403697078116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</row>
    <row r="92" spans="1:249" s="9" customFormat="1" ht="12.75">
      <c r="A92" s="66" t="s">
        <v>47</v>
      </c>
      <c r="B92" s="63"/>
      <c r="C92" s="6">
        <v>3544.5</v>
      </c>
      <c r="D92" s="6">
        <v>3544.5</v>
      </c>
      <c r="E92" s="6">
        <v>1346.9</v>
      </c>
      <c r="F92" s="6"/>
      <c r="G92" s="69"/>
      <c r="H92" s="70"/>
      <c r="I92" s="70"/>
      <c r="J92" s="70">
        <f t="shared" si="6"/>
        <v>0.3799971787276062</v>
      </c>
      <c r="K92" s="70">
        <f t="shared" si="7"/>
        <v>0.3799971787276062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</row>
    <row r="93" spans="1:249" s="9" customFormat="1" ht="12.75">
      <c r="A93" s="66" t="s">
        <v>48</v>
      </c>
      <c r="B93" s="63"/>
      <c r="C93" s="6">
        <v>3542.4</v>
      </c>
      <c r="D93" s="6">
        <v>3542.4</v>
      </c>
      <c r="E93" s="6">
        <v>1346.1</v>
      </c>
      <c r="F93" s="6"/>
      <c r="G93" s="69"/>
      <c r="H93" s="70"/>
      <c r="I93" s="70"/>
      <c r="J93" s="70">
        <f t="shared" si="6"/>
        <v>0.37999661246612465</v>
      </c>
      <c r="K93" s="70">
        <f t="shared" si="7"/>
        <v>0.37999661246612465</v>
      </c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</row>
    <row r="94" spans="1:249" s="9" customFormat="1" ht="12.75">
      <c r="A94" s="66" t="s">
        <v>49</v>
      </c>
      <c r="B94" s="63"/>
      <c r="C94" s="6">
        <v>4017.8</v>
      </c>
      <c r="D94" s="6">
        <v>4017.8</v>
      </c>
      <c r="E94" s="6">
        <v>1666.3</v>
      </c>
      <c r="F94" s="6"/>
      <c r="G94" s="69"/>
      <c r="H94" s="70"/>
      <c r="I94" s="70"/>
      <c r="J94" s="70">
        <f t="shared" si="6"/>
        <v>0.4147294539300114</v>
      </c>
      <c r="K94" s="70">
        <f t="shared" si="7"/>
        <v>0.4147294539300114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  <c r="IO94" s="60"/>
    </row>
    <row r="95" spans="1:249" s="9" customFormat="1" ht="12.75">
      <c r="A95" s="80" t="s">
        <v>50</v>
      </c>
      <c r="B95" s="63"/>
      <c r="C95" s="6">
        <v>1519.3</v>
      </c>
      <c r="D95" s="6">
        <v>1519.3</v>
      </c>
      <c r="E95" s="6">
        <v>577.3</v>
      </c>
      <c r="F95" s="68"/>
      <c r="G95" s="69"/>
      <c r="H95" s="70"/>
      <c r="I95" s="70"/>
      <c r="J95" s="70">
        <f t="shared" si="6"/>
        <v>0.37997762127295465</v>
      </c>
      <c r="K95" s="70">
        <f t="shared" si="7"/>
        <v>0.37997762127295465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</row>
    <row r="96" spans="1:249" s="9" customFormat="1" ht="110.25">
      <c r="A96" s="19" t="s">
        <v>55</v>
      </c>
      <c r="B96" s="1" t="s">
        <v>56</v>
      </c>
      <c r="C96" s="4">
        <f>C97+C98+C99+C100+C101+C102+C103+C104+C105</f>
        <v>1166.6000000000001</v>
      </c>
      <c r="D96" s="4">
        <f>D97+D98+D99+D100+D101+D102+D103+D104+D105</f>
        <v>1166.6000000000001</v>
      </c>
      <c r="E96" s="4">
        <f>E97+E98+E99+E100+E101+E102+E103+E104+E105</f>
        <v>291.7</v>
      </c>
      <c r="F96" s="4">
        <f>F97+F98+F99+F100+F101+F102+F103+F104+F105</f>
        <v>0</v>
      </c>
      <c r="G96" s="5">
        <f aca="true" t="shared" si="13" ref="G96:G106">E96/C96</f>
        <v>0.25004285959197664</v>
      </c>
      <c r="H96" s="5" t="e">
        <f>E96/#REF!</f>
        <v>#REF!</v>
      </c>
      <c r="I96" s="5" t="e">
        <f>E96/#REF!</f>
        <v>#REF!</v>
      </c>
      <c r="J96" s="15">
        <f t="shared" si="6"/>
        <v>0.25004285959197664</v>
      </c>
      <c r="K96" s="16">
        <f t="shared" si="7"/>
        <v>0.25004285959197664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</row>
    <row r="97" spans="1:249" s="9" customFormat="1" ht="12.75">
      <c r="A97" s="66" t="s">
        <v>42</v>
      </c>
      <c r="B97" s="63"/>
      <c r="C97" s="6">
        <v>89.7</v>
      </c>
      <c r="D97" s="6">
        <v>89.7</v>
      </c>
      <c r="E97" s="6">
        <v>22.4</v>
      </c>
      <c r="F97" s="68"/>
      <c r="G97" s="69">
        <f t="shared" si="13"/>
        <v>0.24972129319955405</v>
      </c>
      <c r="H97" s="69" t="e">
        <f>E97/#REF!</f>
        <v>#REF!</v>
      </c>
      <c r="I97" s="69" t="e">
        <f>E97/#REF!</f>
        <v>#REF!</v>
      </c>
      <c r="J97" s="70">
        <f t="shared" si="6"/>
        <v>0.24972129319955405</v>
      </c>
      <c r="K97" s="70">
        <f t="shared" si="7"/>
        <v>0.24972129319955405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</row>
    <row r="98" spans="1:249" s="9" customFormat="1" ht="12.75">
      <c r="A98" s="66" t="s">
        <v>43</v>
      </c>
      <c r="B98" s="63"/>
      <c r="C98" s="6">
        <v>89.7</v>
      </c>
      <c r="D98" s="6">
        <v>89.7</v>
      </c>
      <c r="E98" s="6">
        <v>22.4</v>
      </c>
      <c r="F98" s="68"/>
      <c r="G98" s="69">
        <f t="shared" si="13"/>
        <v>0.24972129319955405</v>
      </c>
      <c r="H98" s="69" t="e">
        <f>E98/#REF!</f>
        <v>#REF!</v>
      </c>
      <c r="I98" s="69" t="e">
        <f>E98/#REF!</f>
        <v>#REF!</v>
      </c>
      <c r="J98" s="70">
        <f t="shared" si="6"/>
        <v>0.24972129319955405</v>
      </c>
      <c r="K98" s="70">
        <f t="shared" si="7"/>
        <v>0.24972129319955405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</row>
    <row r="99" spans="1:249" s="9" customFormat="1" ht="12.75">
      <c r="A99" s="66" t="s">
        <v>44</v>
      </c>
      <c r="B99" s="63"/>
      <c r="C99" s="6">
        <v>89.7</v>
      </c>
      <c r="D99" s="6">
        <v>89.7</v>
      </c>
      <c r="E99" s="6">
        <v>22.4</v>
      </c>
      <c r="F99" s="68"/>
      <c r="G99" s="69">
        <f t="shared" si="13"/>
        <v>0.24972129319955405</v>
      </c>
      <c r="H99" s="69" t="e">
        <f>E99/#REF!</f>
        <v>#REF!</v>
      </c>
      <c r="I99" s="69" t="e">
        <f>E99/#REF!</f>
        <v>#REF!</v>
      </c>
      <c r="J99" s="70">
        <f t="shared" si="6"/>
        <v>0.24972129319955405</v>
      </c>
      <c r="K99" s="70">
        <f t="shared" si="7"/>
        <v>0.24972129319955405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</row>
    <row r="100" spans="1:249" s="9" customFormat="1" ht="12.75">
      <c r="A100" s="66" t="s">
        <v>45</v>
      </c>
      <c r="B100" s="63"/>
      <c r="C100" s="6">
        <v>89.7</v>
      </c>
      <c r="D100" s="6">
        <v>89.7</v>
      </c>
      <c r="E100" s="6">
        <v>22.4</v>
      </c>
      <c r="F100" s="68"/>
      <c r="G100" s="69">
        <f t="shared" si="13"/>
        <v>0.24972129319955405</v>
      </c>
      <c r="H100" s="69" t="e">
        <f>E100/#REF!</f>
        <v>#REF!</v>
      </c>
      <c r="I100" s="69" t="e">
        <f>E100/#REF!</f>
        <v>#REF!</v>
      </c>
      <c r="J100" s="70">
        <f t="shared" si="6"/>
        <v>0.24972129319955405</v>
      </c>
      <c r="K100" s="70">
        <f t="shared" si="7"/>
        <v>0.24972129319955405</v>
      </c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</row>
    <row r="101" spans="1:249" s="9" customFormat="1" ht="12.75">
      <c r="A101" s="66" t="s">
        <v>46</v>
      </c>
      <c r="B101" s="63"/>
      <c r="C101" s="6">
        <v>89.7</v>
      </c>
      <c r="D101" s="6">
        <v>89.7</v>
      </c>
      <c r="E101" s="6">
        <v>22.5</v>
      </c>
      <c r="F101" s="68"/>
      <c r="G101" s="69">
        <f t="shared" si="13"/>
        <v>0.2508361204013378</v>
      </c>
      <c r="H101" s="69" t="e">
        <f>E101/#REF!</f>
        <v>#REF!</v>
      </c>
      <c r="I101" s="69" t="e">
        <f>E101/#REF!</f>
        <v>#REF!</v>
      </c>
      <c r="J101" s="70">
        <f t="shared" si="6"/>
        <v>0.2508361204013378</v>
      </c>
      <c r="K101" s="70">
        <f t="shared" si="7"/>
        <v>0.2508361204013378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</row>
    <row r="102" spans="1:249" s="9" customFormat="1" ht="12.75">
      <c r="A102" s="66" t="s">
        <v>47</v>
      </c>
      <c r="B102" s="63"/>
      <c r="C102" s="6">
        <v>89.7</v>
      </c>
      <c r="D102" s="6">
        <v>89.7</v>
      </c>
      <c r="E102" s="6">
        <v>22.4</v>
      </c>
      <c r="F102" s="68"/>
      <c r="G102" s="69">
        <f t="shared" si="13"/>
        <v>0.24972129319955405</v>
      </c>
      <c r="H102" s="69" t="e">
        <f>E102/#REF!</f>
        <v>#REF!</v>
      </c>
      <c r="I102" s="69" t="e">
        <f>E102/#REF!</f>
        <v>#REF!</v>
      </c>
      <c r="J102" s="70">
        <f t="shared" si="6"/>
        <v>0.24972129319955405</v>
      </c>
      <c r="K102" s="70">
        <f t="shared" si="7"/>
        <v>0.24972129319955405</v>
      </c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</row>
    <row r="103" spans="1:11" ht="12.75">
      <c r="A103" s="66" t="s">
        <v>48</v>
      </c>
      <c r="B103" s="63"/>
      <c r="C103" s="6">
        <v>89.7</v>
      </c>
      <c r="D103" s="6">
        <v>89.7</v>
      </c>
      <c r="E103" s="6">
        <v>22.5</v>
      </c>
      <c r="F103" s="68"/>
      <c r="G103" s="69">
        <f t="shared" si="13"/>
        <v>0.2508361204013378</v>
      </c>
      <c r="H103" s="69" t="e">
        <f>E103/#REF!</f>
        <v>#REF!</v>
      </c>
      <c r="I103" s="69" t="e">
        <f>E103/#REF!</f>
        <v>#REF!</v>
      </c>
      <c r="J103" s="70">
        <f t="shared" si="6"/>
        <v>0.2508361204013378</v>
      </c>
      <c r="K103" s="70">
        <f t="shared" si="7"/>
        <v>0.2508361204013378</v>
      </c>
    </row>
    <row r="104" spans="1:249" ht="12.75">
      <c r="A104" s="66" t="s">
        <v>49</v>
      </c>
      <c r="B104" s="63"/>
      <c r="C104" s="6">
        <v>89.7</v>
      </c>
      <c r="D104" s="6">
        <v>89.7</v>
      </c>
      <c r="E104" s="6">
        <v>22.4</v>
      </c>
      <c r="F104" s="68"/>
      <c r="G104" s="69">
        <f t="shared" si="13"/>
        <v>0.24972129319955405</v>
      </c>
      <c r="H104" s="69" t="e">
        <f>E104/#REF!</f>
        <v>#REF!</v>
      </c>
      <c r="I104" s="69" t="e">
        <f>E104/#REF!</f>
        <v>#REF!</v>
      </c>
      <c r="J104" s="70">
        <f t="shared" si="6"/>
        <v>0.24972129319955405</v>
      </c>
      <c r="K104" s="70">
        <f t="shared" si="7"/>
        <v>0.24972129319955405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2.75">
      <c r="A105" s="66" t="s">
        <v>50</v>
      </c>
      <c r="B105" s="63"/>
      <c r="C105" s="29">
        <v>449</v>
      </c>
      <c r="D105" s="29">
        <v>449</v>
      </c>
      <c r="E105" s="29">
        <v>112.3</v>
      </c>
      <c r="F105" s="68"/>
      <c r="G105" s="69">
        <f t="shared" si="13"/>
        <v>0.25011135857461025</v>
      </c>
      <c r="H105" s="5" t="e">
        <f>E105/#REF!</f>
        <v>#REF!</v>
      </c>
      <c r="I105" s="5" t="e">
        <f>E105/#REF!</f>
        <v>#REF!</v>
      </c>
      <c r="J105" s="70">
        <f t="shared" si="6"/>
        <v>0.25011135857461025</v>
      </c>
      <c r="K105" s="70">
        <f t="shared" si="7"/>
        <v>0.25011135857461025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26.25">
      <c r="A106" s="19" t="s">
        <v>77</v>
      </c>
      <c r="B106" s="27" t="s">
        <v>83</v>
      </c>
      <c r="C106" s="4">
        <f>C107+C108+C109+C110+C111+C112+C113+C114+C115</f>
        <v>1340.2</v>
      </c>
      <c r="D106" s="4">
        <f>D107+D108+D109+D110+D111+D112+D113+D114+D115</f>
        <v>8737.7</v>
      </c>
      <c r="E106" s="12">
        <f>E107+E108+E109+E110+E111+E112+E113+E114+E115</f>
        <v>492.6</v>
      </c>
      <c r="F106" s="12">
        <f>F107+F108+F109+F110+F111+F112+F113+F114+F115</f>
        <v>0</v>
      </c>
      <c r="G106" s="5">
        <f t="shared" si="13"/>
        <v>0.3675570810326817</v>
      </c>
      <c r="H106" s="16"/>
      <c r="I106" s="16"/>
      <c r="J106" s="15">
        <f t="shared" si="6"/>
        <v>0.3675570810326817</v>
      </c>
      <c r="K106" s="16">
        <f t="shared" si="7"/>
        <v>0.05637639195669341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6" t="s">
        <v>42</v>
      </c>
      <c r="B107" s="72"/>
      <c r="C107" s="72"/>
      <c r="D107" s="73"/>
      <c r="E107" s="71"/>
      <c r="F107" s="71"/>
      <c r="G107" s="69"/>
      <c r="H107" s="5"/>
      <c r="I107" s="5"/>
      <c r="J107" s="70"/>
      <c r="K107" s="70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6" t="s">
        <v>43</v>
      </c>
      <c r="B108" s="72"/>
      <c r="C108" s="72"/>
      <c r="D108" s="73"/>
      <c r="E108" s="71"/>
      <c r="F108" s="71"/>
      <c r="G108" s="69"/>
      <c r="H108" s="5"/>
      <c r="I108" s="5"/>
      <c r="J108" s="70"/>
      <c r="K108" s="70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6" t="s">
        <v>44</v>
      </c>
      <c r="B109" s="72"/>
      <c r="C109" s="73"/>
      <c r="D109" s="73"/>
      <c r="E109" s="71"/>
      <c r="F109" s="71"/>
      <c r="G109" s="69"/>
      <c r="H109" s="5"/>
      <c r="I109" s="5"/>
      <c r="J109" s="70"/>
      <c r="K109" s="70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6" t="s">
        <v>45</v>
      </c>
      <c r="B110" s="72"/>
      <c r="C110" s="72"/>
      <c r="D110" s="73"/>
      <c r="E110" s="71"/>
      <c r="F110" s="71"/>
      <c r="G110" s="69"/>
      <c r="H110" s="5"/>
      <c r="I110" s="5"/>
      <c r="J110" s="70"/>
      <c r="K110" s="70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6" t="s">
        <v>46</v>
      </c>
      <c r="B111" s="72"/>
      <c r="C111" s="72">
        <v>392.6</v>
      </c>
      <c r="D111" s="73">
        <v>392.6</v>
      </c>
      <c r="E111" s="71"/>
      <c r="F111" s="71"/>
      <c r="G111" s="69"/>
      <c r="H111" s="30"/>
      <c r="I111" s="30"/>
      <c r="J111" s="70">
        <f>E111/C111</f>
        <v>0</v>
      </c>
      <c r="K111" s="70">
        <f>E111/D111</f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6" t="s">
        <v>47</v>
      </c>
      <c r="B112" s="72"/>
      <c r="C112" s="72">
        <v>668.6</v>
      </c>
      <c r="D112" s="73">
        <v>668.6</v>
      </c>
      <c r="E112" s="71">
        <v>167.1</v>
      </c>
      <c r="F112" s="71"/>
      <c r="G112" s="69"/>
      <c r="H112" s="5"/>
      <c r="I112" s="5"/>
      <c r="J112" s="70">
        <f>E112/C112</f>
        <v>0.24992521687107386</v>
      </c>
      <c r="K112" s="70">
        <f>E112/D112</f>
        <v>0.24992521687107386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6" t="s">
        <v>48</v>
      </c>
      <c r="B113" s="72"/>
      <c r="C113" s="72"/>
      <c r="D113" s="73"/>
      <c r="E113" s="71"/>
      <c r="F113" s="71"/>
      <c r="G113" s="69"/>
      <c r="H113" s="5"/>
      <c r="I113" s="5"/>
      <c r="J113" s="70"/>
      <c r="K113" s="70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6" t="s">
        <v>49</v>
      </c>
      <c r="B114" s="72"/>
      <c r="C114" s="72">
        <v>279</v>
      </c>
      <c r="D114" s="73">
        <v>779</v>
      </c>
      <c r="E114" s="71">
        <v>325.5</v>
      </c>
      <c r="F114" s="71"/>
      <c r="G114" s="69"/>
      <c r="H114" s="5"/>
      <c r="I114" s="5"/>
      <c r="J114" s="70">
        <f>E114/C114</f>
        <v>1.1666666666666667</v>
      </c>
      <c r="K114" s="70">
        <f>E114/D114</f>
        <v>0.4178433889602054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 customHeight="1" hidden="1">
      <c r="A115" s="66" t="s">
        <v>50</v>
      </c>
      <c r="B115" s="72"/>
      <c r="C115" s="72"/>
      <c r="D115" s="73">
        <v>6897.5</v>
      </c>
      <c r="E115" s="71"/>
      <c r="F115" s="68"/>
      <c r="G115" s="69"/>
      <c r="H115" s="5"/>
      <c r="I115" s="5"/>
      <c r="J115" s="70"/>
      <c r="K115" s="70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96"/>
      <c r="B116" s="72"/>
      <c r="C116" s="72"/>
      <c r="D116" s="73"/>
      <c r="E116" s="71"/>
      <c r="F116" s="68"/>
      <c r="G116" s="69"/>
      <c r="H116" s="5"/>
      <c r="I116" s="5"/>
      <c r="J116" s="70"/>
      <c r="K116" s="70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111" t="s">
        <v>57</v>
      </c>
      <c r="B117" s="112"/>
      <c r="C117" s="12">
        <f>C118+C119+C120+C121+C122+C123+C124+C125+C126</f>
        <v>32440.299999999996</v>
      </c>
      <c r="D117" s="12">
        <f>D118+D119+D120+D121+D122+D123+D124+D125+D126</f>
        <v>39837.799999999996</v>
      </c>
      <c r="E117" s="12">
        <f>E118+E119+E120+E121+E122+E123+E124+E125+E126</f>
        <v>12298.500000000002</v>
      </c>
      <c r="F117" s="12">
        <f>F118+F119+F120+F121+F122+F123+F124+F125+F126</f>
        <v>0</v>
      </c>
      <c r="G117" s="30">
        <f aca="true" t="shared" si="14" ref="G117:G125">E117/C117</f>
        <v>0.37911178379978</v>
      </c>
      <c r="H117" s="5" t="e">
        <f>E117/#REF!</f>
        <v>#REF!</v>
      </c>
      <c r="I117" s="5" t="e">
        <f>E117/#REF!</f>
        <v>#REF!</v>
      </c>
      <c r="J117" s="15">
        <f aca="true" t="shared" si="15" ref="J117:J136">E117/C117</f>
        <v>0.37911178379978</v>
      </c>
      <c r="K117" s="16">
        <f aca="true" t="shared" si="16" ref="K117:K136">E117/D117</f>
        <v>0.3087143366350552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20" t="s">
        <v>42</v>
      </c>
      <c r="B118" s="21"/>
      <c r="C118" s="4">
        <f aca="true" t="shared" si="17" ref="C118:F126">C97+C87+C107</f>
        <v>4229.099999999999</v>
      </c>
      <c r="D118" s="4">
        <f t="shared" si="17"/>
        <v>4229.099999999999</v>
      </c>
      <c r="E118" s="4">
        <f t="shared" si="17"/>
        <v>1595.4</v>
      </c>
      <c r="F118" s="4">
        <f t="shared" si="17"/>
        <v>0</v>
      </c>
      <c r="G118" s="30">
        <f t="shared" si="14"/>
        <v>0.3772433851174009</v>
      </c>
      <c r="H118" s="5" t="e">
        <f>E118/#REF!</f>
        <v>#REF!</v>
      </c>
      <c r="I118" s="5" t="e">
        <f>E118/#REF!</f>
        <v>#REF!</v>
      </c>
      <c r="J118" s="15">
        <f t="shared" si="15"/>
        <v>0.3772433851174009</v>
      </c>
      <c r="K118" s="16">
        <f t="shared" si="16"/>
        <v>0.3772433851174009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20" t="s">
        <v>43</v>
      </c>
      <c r="B119" s="11"/>
      <c r="C119" s="4">
        <f t="shared" si="17"/>
        <v>3084.1</v>
      </c>
      <c r="D119" s="4">
        <f t="shared" si="17"/>
        <v>3084.1</v>
      </c>
      <c r="E119" s="4">
        <f t="shared" si="17"/>
        <v>1160.3000000000002</v>
      </c>
      <c r="F119" s="4">
        <f t="shared" si="17"/>
        <v>0</v>
      </c>
      <c r="G119" s="30">
        <f t="shared" si="14"/>
        <v>0.3762199669271425</v>
      </c>
      <c r="H119" s="5" t="e">
        <f>E119/#REF!</f>
        <v>#REF!</v>
      </c>
      <c r="I119" s="5" t="e">
        <f>E119/#REF!</f>
        <v>#REF!</v>
      </c>
      <c r="J119" s="15">
        <f t="shared" si="15"/>
        <v>0.3762199669271425</v>
      </c>
      <c r="K119" s="16">
        <f t="shared" si="16"/>
        <v>0.3762199669271425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20" t="s">
        <v>44</v>
      </c>
      <c r="B120" s="11"/>
      <c r="C120" s="4">
        <f t="shared" si="17"/>
        <v>4523.5</v>
      </c>
      <c r="D120" s="4">
        <f t="shared" si="17"/>
        <v>4523.5</v>
      </c>
      <c r="E120" s="4">
        <f t="shared" si="17"/>
        <v>1707.2</v>
      </c>
      <c r="F120" s="4">
        <f t="shared" si="17"/>
        <v>0</v>
      </c>
      <c r="G120" s="30">
        <f t="shared" si="14"/>
        <v>0.377406875207251</v>
      </c>
      <c r="H120" s="5" t="e">
        <f>E120/#REF!</f>
        <v>#REF!</v>
      </c>
      <c r="I120" s="5" t="e">
        <f>E120/#REF!</f>
        <v>#REF!</v>
      </c>
      <c r="J120" s="15">
        <f t="shared" si="15"/>
        <v>0.377406875207251</v>
      </c>
      <c r="K120" s="16">
        <f t="shared" si="16"/>
        <v>0.377406875207251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20" t="s">
        <v>45</v>
      </c>
      <c r="B121" s="21"/>
      <c r="C121" s="4">
        <f t="shared" si="17"/>
        <v>2477.6</v>
      </c>
      <c r="D121" s="4">
        <f t="shared" si="17"/>
        <v>2477.6</v>
      </c>
      <c r="E121" s="4">
        <f t="shared" si="17"/>
        <v>929.8</v>
      </c>
      <c r="F121" s="4">
        <f t="shared" si="17"/>
        <v>0</v>
      </c>
      <c r="G121" s="30">
        <f t="shared" si="14"/>
        <v>0.3752825314820794</v>
      </c>
      <c r="H121" s="5" t="e">
        <f>E121/#REF!</f>
        <v>#REF!</v>
      </c>
      <c r="I121" s="5" t="e">
        <f>E121/#REF!</f>
        <v>#REF!</v>
      </c>
      <c r="J121" s="15">
        <f t="shared" si="15"/>
        <v>0.3752825314820794</v>
      </c>
      <c r="K121" s="16">
        <f t="shared" si="16"/>
        <v>0.3752825314820794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20" t="s">
        <v>46</v>
      </c>
      <c r="B122" s="11"/>
      <c r="C122" s="4">
        <f t="shared" si="17"/>
        <v>3836.2999999999997</v>
      </c>
      <c r="D122" s="4">
        <f t="shared" si="17"/>
        <v>3836.2999999999997</v>
      </c>
      <c r="E122" s="4">
        <f t="shared" si="17"/>
        <v>1297</v>
      </c>
      <c r="F122" s="4">
        <f t="shared" si="17"/>
        <v>0</v>
      </c>
      <c r="G122" s="30">
        <f t="shared" si="14"/>
        <v>0.338086176784923</v>
      </c>
      <c r="H122" s="5" t="e">
        <f>E122/#REF!</f>
        <v>#REF!</v>
      </c>
      <c r="I122" s="5" t="e">
        <f>E122/#REF!</f>
        <v>#REF!</v>
      </c>
      <c r="J122" s="15">
        <f t="shared" si="15"/>
        <v>0.338086176784923</v>
      </c>
      <c r="K122" s="16">
        <f t="shared" si="16"/>
        <v>0.338086176784923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20" t="s">
        <v>47</v>
      </c>
      <c r="B123" s="11"/>
      <c r="C123" s="4">
        <f t="shared" si="17"/>
        <v>4302.8</v>
      </c>
      <c r="D123" s="4">
        <f t="shared" si="17"/>
        <v>4302.8</v>
      </c>
      <c r="E123" s="4">
        <f t="shared" si="17"/>
        <v>1536.4</v>
      </c>
      <c r="F123" s="4">
        <f t="shared" si="17"/>
        <v>0</v>
      </c>
      <c r="G123" s="30">
        <f t="shared" si="14"/>
        <v>0.35706981500418333</v>
      </c>
      <c r="H123" s="5" t="e">
        <f>E123/#REF!</f>
        <v>#REF!</v>
      </c>
      <c r="I123" s="5" t="e">
        <f>E123/#REF!</f>
        <v>#REF!</v>
      </c>
      <c r="J123" s="15">
        <f t="shared" si="15"/>
        <v>0.35706981500418333</v>
      </c>
      <c r="K123" s="16">
        <f t="shared" si="16"/>
        <v>0.35706981500418333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20" t="s">
        <v>48</v>
      </c>
      <c r="B124" s="11"/>
      <c r="C124" s="4">
        <f t="shared" si="17"/>
        <v>3632.1</v>
      </c>
      <c r="D124" s="4">
        <f t="shared" si="17"/>
        <v>3632.1</v>
      </c>
      <c r="E124" s="4">
        <f t="shared" si="17"/>
        <v>1368.6</v>
      </c>
      <c r="F124" s="4">
        <f t="shared" si="17"/>
        <v>0</v>
      </c>
      <c r="G124" s="30">
        <f t="shared" si="14"/>
        <v>0.37680680598001154</v>
      </c>
      <c r="H124" s="5" t="e">
        <f>E124/#REF!</f>
        <v>#REF!</v>
      </c>
      <c r="I124" s="5" t="e">
        <f>E124/#REF!</f>
        <v>#REF!</v>
      </c>
      <c r="J124" s="15">
        <f t="shared" si="15"/>
        <v>0.37680680598001154</v>
      </c>
      <c r="K124" s="16">
        <f t="shared" si="16"/>
        <v>0.37680680598001154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11" ht="12.75">
      <c r="A125" s="20" t="s">
        <v>49</v>
      </c>
      <c r="B125" s="11"/>
      <c r="C125" s="4">
        <f t="shared" si="17"/>
        <v>4386.5</v>
      </c>
      <c r="D125" s="4">
        <f t="shared" si="17"/>
        <v>4886.5</v>
      </c>
      <c r="E125" s="4">
        <f t="shared" si="17"/>
        <v>2014.2</v>
      </c>
      <c r="F125" s="4">
        <f t="shared" si="17"/>
        <v>0</v>
      </c>
      <c r="G125" s="30">
        <f t="shared" si="14"/>
        <v>0.45918157984725866</v>
      </c>
      <c r="H125" s="5" t="e">
        <f>E125/#REF!</f>
        <v>#REF!</v>
      </c>
      <c r="I125" s="5" t="e">
        <f>E125/#REF!</f>
        <v>#REF!</v>
      </c>
      <c r="J125" s="15">
        <f t="shared" si="15"/>
        <v>0.45918157984725866</v>
      </c>
      <c r="K125" s="16">
        <f t="shared" si="16"/>
        <v>0.4121968689245882</v>
      </c>
    </row>
    <row r="126" spans="1:11" ht="12.75">
      <c r="A126" s="20" t="s">
        <v>50</v>
      </c>
      <c r="B126" s="11"/>
      <c r="C126" s="4">
        <f t="shared" si="17"/>
        <v>1968.3</v>
      </c>
      <c r="D126" s="4">
        <f t="shared" si="17"/>
        <v>8865.8</v>
      </c>
      <c r="E126" s="4">
        <f t="shared" si="17"/>
        <v>689.5999999999999</v>
      </c>
      <c r="F126" s="4">
        <f t="shared" si="17"/>
        <v>0</v>
      </c>
      <c r="G126" s="4">
        <f>G105+G95+G115</f>
        <v>0.25011135857461025</v>
      </c>
      <c r="H126" s="4" t="e">
        <f>H105+H95+H115</f>
        <v>#REF!</v>
      </c>
      <c r="I126" s="4" t="e">
        <f>I105+I95+I115</f>
        <v>#REF!</v>
      </c>
      <c r="J126" s="15">
        <f t="shared" si="15"/>
        <v>0.3503530965808057</v>
      </c>
      <c r="K126" s="16">
        <f t="shared" si="16"/>
        <v>0.07778203884590222</v>
      </c>
    </row>
    <row r="127" spans="1:11" ht="16.5">
      <c r="A127" s="113" t="s">
        <v>35</v>
      </c>
      <c r="B127" s="114"/>
      <c r="C127" s="17">
        <f>C117+C76</f>
        <v>77812.2</v>
      </c>
      <c r="D127" s="17">
        <f>D117+D76</f>
        <v>85209.7</v>
      </c>
      <c r="E127" s="17">
        <f>E117+E76</f>
        <v>22201.800000000003</v>
      </c>
      <c r="F127" s="81">
        <f>F117+F76</f>
        <v>0</v>
      </c>
      <c r="G127" s="18">
        <f aca="true" t="shared" si="18" ref="G127:G136">E127/C127</f>
        <v>0.2853254373992768</v>
      </c>
      <c r="H127" s="18" t="e">
        <f>E127/#REF!</f>
        <v>#REF!</v>
      </c>
      <c r="I127" s="18" t="e">
        <f>E127/#REF!</f>
        <v>#REF!</v>
      </c>
      <c r="J127" s="83">
        <f t="shared" si="15"/>
        <v>0.2853254373992768</v>
      </c>
      <c r="K127" s="52">
        <f t="shared" si="16"/>
        <v>0.26055484293454856</v>
      </c>
    </row>
    <row r="128" spans="1:11" ht="15">
      <c r="A128" s="22" t="s">
        <v>42</v>
      </c>
      <c r="B128" s="23"/>
      <c r="C128" s="24">
        <f aca="true" t="shared" si="19" ref="C128:F136">C77+C118</f>
        <v>7444.499999999999</v>
      </c>
      <c r="D128" s="24">
        <f t="shared" si="19"/>
        <v>7444.499999999999</v>
      </c>
      <c r="E128" s="24">
        <f t="shared" si="19"/>
        <v>2091.1</v>
      </c>
      <c r="F128" s="82">
        <f t="shared" si="19"/>
        <v>0</v>
      </c>
      <c r="G128" s="51">
        <f t="shared" si="18"/>
        <v>0.28089193364228626</v>
      </c>
      <c r="H128" s="51" t="e">
        <f>E128/#REF!</f>
        <v>#REF!</v>
      </c>
      <c r="I128" s="51" t="e">
        <f>E128/#REF!</f>
        <v>#REF!</v>
      </c>
      <c r="J128" s="90">
        <f t="shared" si="15"/>
        <v>0.28089193364228626</v>
      </c>
      <c r="K128" s="91">
        <f t="shared" si="16"/>
        <v>0.28089193364228626</v>
      </c>
    </row>
    <row r="129" spans="1:11" ht="15">
      <c r="A129" s="22" t="s">
        <v>43</v>
      </c>
      <c r="B129" s="23"/>
      <c r="C129" s="24">
        <f t="shared" si="19"/>
        <v>4648.4</v>
      </c>
      <c r="D129" s="24">
        <f t="shared" si="19"/>
        <v>4648.4</v>
      </c>
      <c r="E129" s="24">
        <f t="shared" si="19"/>
        <v>1450.9</v>
      </c>
      <c r="F129" s="82">
        <f t="shared" si="19"/>
        <v>0</v>
      </c>
      <c r="G129" s="51">
        <f t="shared" si="18"/>
        <v>0.3121289045693142</v>
      </c>
      <c r="H129" s="51" t="e">
        <f>E129/#REF!</f>
        <v>#REF!</v>
      </c>
      <c r="I129" s="51" t="e">
        <f>E129/#REF!</f>
        <v>#REF!</v>
      </c>
      <c r="J129" s="90">
        <f t="shared" si="15"/>
        <v>0.3121289045693142</v>
      </c>
      <c r="K129" s="91">
        <f t="shared" si="16"/>
        <v>0.3121289045693142</v>
      </c>
    </row>
    <row r="130" spans="1:11" ht="15">
      <c r="A130" s="22" t="s">
        <v>44</v>
      </c>
      <c r="B130" s="23"/>
      <c r="C130" s="24">
        <f t="shared" si="19"/>
        <v>7106.7</v>
      </c>
      <c r="D130" s="24">
        <f t="shared" si="19"/>
        <v>7106.7</v>
      </c>
      <c r="E130" s="24">
        <f t="shared" si="19"/>
        <v>2657.7</v>
      </c>
      <c r="F130" s="82">
        <f t="shared" si="19"/>
        <v>0</v>
      </c>
      <c r="G130" s="51">
        <f t="shared" si="18"/>
        <v>0.3739710414116256</v>
      </c>
      <c r="H130" s="51" t="e">
        <f>E130/#REF!</f>
        <v>#REF!</v>
      </c>
      <c r="I130" s="51" t="e">
        <f>E130/#REF!</f>
        <v>#REF!</v>
      </c>
      <c r="J130" s="90">
        <f t="shared" si="15"/>
        <v>0.3739710414116256</v>
      </c>
      <c r="K130" s="91">
        <f t="shared" si="16"/>
        <v>0.3739710414116256</v>
      </c>
    </row>
    <row r="131" spans="1:11" ht="15">
      <c r="A131" s="22" t="s">
        <v>45</v>
      </c>
      <c r="B131" s="23"/>
      <c r="C131" s="24">
        <f t="shared" si="19"/>
        <v>6308.699999999999</v>
      </c>
      <c r="D131" s="24">
        <f t="shared" si="19"/>
        <v>6308.699999999999</v>
      </c>
      <c r="E131" s="24">
        <f t="shared" si="19"/>
        <v>1493.8</v>
      </c>
      <c r="F131" s="82">
        <f t="shared" si="19"/>
        <v>0</v>
      </c>
      <c r="G131" s="51">
        <f t="shared" si="18"/>
        <v>0.23678412351197556</v>
      </c>
      <c r="H131" s="51" t="e">
        <f>E131/#REF!</f>
        <v>#REF!</v>
      </c>
      <c r="I131" s="51" t="e">
        <f>E131/#REF!</f>
        <v>#REF!</v>
      </c>
      <c r="J131" s="90">
        <f t="shared" si="15"/>
        <v>0.23678412351197556</v>
      </c>
      <c r="K131" s="91">
        <f t="shared" si="16"/>
        <v>0.23678412351197556</v>
      </c>
    </row>
    <row r="132" spans="1:11" ht="15">
      <c r="A132" s="22" t="s">
        <v>46</v>
      </c>
      <c r="B132" s="23"/>
      <c r="C132" s="24">
        <f t="shared" si="19"/>
        <v>5310.599999999999</v>
      </c>
      <c r="D132" s="24">
        <f t="shared" si="19"/>
        <v>5310.599999999999</v>
      </c>
      <c r="E132" s="24">
        <f t="shared" si="19"/>
        <v>1557.4</v>
      </c>
      <c r="F132" s="82">
        <f t="shared" si="19"/>
        <v>0</v>
      </c>
      <c r="G132" s="51">
        <f t="shared" si="18"/>
        <v>0.29326253154069226</v>
      </c>
      <c r="H132" s="51" t="e">
        <f>E132/#REF!</f>
        <v>#REF!</v>
      </c>
      <c r="I132" s="51" t="e">
        <f>E132/#REF!</f>
        <v>#REF!</v>
      </c>
      <c r="J132" s="90">
        <f t="shared" si="15"/>
        <v>0.29326253154069226</v>
      </c>
      <c r="K132" s="91">
        <f t="shared" si="16"/>
        <v>0.29326253154069226</v>
      </c>
    </row>
    <row r="133" spans="1:11" ht="15">
      <c r="A133" s="22" t="s">
        <v>47</v>
      </c>
      <c r="B133" s="23"/>
      <c r="C133" s="24">
        <f t="shared" si="19"/>
        <v>8113.1</v>
      </c>
      <c r="D133" s="24">
        <f t="shared" si="19"/>
        <v>8113.1</v>
      </c>
      <c r="E133" s="24">
        <f t="shared" si="19"/>
        <v>2276.8</v>
      </c>
      <c r="F133" s="82">
        <f t="shared" si="19"/>
        <v>0</v>
      </c>
      <c r="G133" s="51">
        <f t="shared" si="18"/>
        <v>0.28063255722227015</v>
      </c>
      <c r="H133" s="51" t="e">
        <f>E133/#REF!</f>
        <v>#REF!</v>
      </c>
      <c r="I133" s="51" t="e">
        <f>E133/#REF!</f>
        <v>#REF!</v>
      </c>
      <c r="J133" s="90">
        <f t="shared" si="15"/>
        <v>0.28063255722227015</v>
      </c>
      <c r="K133" s="91">
        <f t="shared" si="16"/>
        <v>0.28063255722227015</v>
      </c>
    </row>
    <row r="134" spans="1:11" ht="15">
      <c r="A134" s="22" t="s">
        <v>48</v>
      </c>
      <c r="B134" s="23"/>
      <c r="C134" s="24">
        <f t="shared" si="19"/>
        <v>5554.299999999999</v>
      </c>
      <c r="D134" s="24">
        <f t="shared" si="19"/>
        <v>5554.299999999999</v>
      </c>
      <c r="E134" s="24">
        <f t="shared" si="19"/>
        <v>1699.5</v>
      </c>
      <c r="F134" s="82">
        <f t="shared" si="19"/>
        <v>0</v>
      </c>
      <c r="G134" s="51">
        <f t="shared" si="18"/>
        <v>0.3059791512881912</v>
      </c>
      <c r="H134" s="51" t="e">
        <f>E134/#REF!</f>
        <v>#REF!</v>
      </c>
      <c r="I134" s="51" t="e">
        <f>E134/#REF!</f>
        <v>#REF!</v>
      </c>
      <c r="J134" s="90">
        <f t="shared" si="15"/>
        <v>0.3059791512881912</v>
      </c>
      <c r="K134" s="91">
        <f t="shared" si="16"/>
        <v>0.3059791512881912</v>
      </c>
    </row>
    <row r="135" spans="1:11" ht="15">
      <c r="A135" s="22" t="s">
        <v>49</v>
      </c>
      <c r="B135" s="23"/>
      <c r="C135" s="24">
        <f t="shared" si="19"/>
        <v>7216.8</v>
      </c>
      <c r="D135" s="24">
        <f t="shared" si="19"/>
        <v>7716.8</v>
      </c>
      <c r="E135" s="24">
        <f t="shared" si="19"/>
        <v>2606.5</v>
      </c>
      <c r="F135" s="82">
        <f t="shared" si="19"/>
        <v>0</v>
      </c>
      <c r="G135" s="51">
        <f t="shared" si="18"/>
        <v>0.3611711561911096</v>
      </c>
      <c r="H135" s="51" t="e">
        <f>E135/#REF!</f>
        <v>#REF!</v>
      </c>
      <c r="I135" s="51" t="e">
        <f>E135/#REF!</f>
        <v>#REF!</v>
      </c>
      <c r="J135" s="90">
        <f t="shared" si="15"/>
        <v>0.3611711561911096</v>
      </c>
      <c r="K135" s="91">
        <f t="shared" si="16"/>
        <v>0.3377695417789757</v>
      </c>
    </row>
    <row r="136" spans="1:11" ht="15">
      <c r="A136" s="25" t="s">
        <v>50</v>
      </c>
      <c r="B136" s="23"/>
      <c r="C136" s="24">
        <f t="shared" si="19"/>
        <v>26109.100000000002</v>
      </c>
      <c r="D136" s="24">
        <f t="shared" si="19"/>
        <v>33006.600000000006</v>
      </c>
      <c r="E136" s="24">
        <f t="shared" si="19"/>
        <v>6368.1</v>
      </c>
      <c r="F136" s="24">
        <f t="shared" si="19"/>
        <v>0</v>
      </c>
      <c r="G136" s="51">
        <f t="shared" si="18"/>
        <v>0.24390346660742807</v>
      </c>
      <c r="H136" s="51" t="e">
        <f>E136/#REF!</f>
        <v>#REF!</v>
      </c>
      <c r="I136" s="51" t="e">
        <f>E136/#REF!</f>
        <v>#REF!</v>
      </c>
      <c r="J136" s="90">
        <f t="shared" si="15"/>
        <v>0.24390346660742807</v>
      </c>
      <c r="K136" s="91">
        <f t="shared" si="16"/>
        <v>0.19293414044463833</v>
      </c>
    </row>
    <row r="137" spans="8:11" ht="12.75">
      <c r="H137" s="74"/>
      <c r="I137" s="74"/>
      <c r="J137" s="74"/>
      <c r="K137" s="74"/>
    </row>
    <row r="138" spans="8:11" ht="12.75">
      <c r="H138" s="74"/>
      <c r="I138" s="74"/>
      <c r="J138" s="74"/>
      <c r="K138" s="74"/>
    </row>
    <row r="139" spans="8:11" ht="12.75">
      <c r="H139" s="74"/>
      <c r="I139" s="74"/>
      <c r="J139" s="74"/>
      <c r="K139" s="74"/>
    </row>
    <row r="140" spans="8:11" ht="12.75">
      <c r="H140" s="74"/>
      <c r="I140" s="74"/>
      <c r="J140" s="74"/>
      <c r="K140" s="74"/>
    </row>
    <row r="141" spans="8:11" ht="12.75">
      <c r="H141" s="74"/>
      <c r="I141" s="74"/>
      <c r="J141" s="74"/>
      <c r="K141" s="74"/>
    </row>
    <row r="142" spans="8:11" ht="12.75">
      <c r="H142" s="74"/>
      <c r="I142" s="74"/>
      <c r="J142" s="74"/>
      <c r="K142" s="74"/>
    </row>
    <row r="143" spans="8:11" ht="12.75">
      <c r="H143" s="74"/>
      <c r="I143" s="74"/>
      <c r="J143" s="74"/>
      <c r="K143" s="74"/>
    </row>
    <row r="144" spans="8:11" ht="12.75">
      <c r="H144" s="74"/>
      <c r="I144" s="74"/>
      <c r="J144" s="74"/>
      <c r="K144" s="74"/>
    </row>
    <row r="145" spans="8:11" ht="12.75">
      <c r="H145" s="74"/>
      <c r="I145" s="74"/>
      <c r="J145" s="74"/>
      <c r="K145" s="74"/>
    </row>
    <row r="146" spans="8:11" ht="12.75">
      <c r="H146" s="74"/>
      <c r="I146" s="74"/>
      <c r="J146" s="74"/>
      <c r="K146" s="74"/>
    </row>
    <row r="147" spans="8:11" ht="12.75">
      <c r="H147" s="74"/>
      <c r="I147" s="74"/>
      <c r="J147" s="74"/>
      <c r="K147" s="74"/>
    </row>
    <row r="148" spans="8:11" ht="12.75">
      <c r="H148" s="74"/>
      <c r="I148" s="74"/>
      <c r="J148" s="74"/>
      <c r="K148" s="74"/>
    </row>
    <row r="149" spans="8:11" ht="12.75">
      <c r="H149" s="74"/>
      <c r="I149" s="74"/>
      <c r="J149" s="74"/>
      <c r="K149" s="74"/>
    </row>
    <row r="150" spans="8:11" ht="12.75">
      <c r="H150" s="74"/>
      <c r="I150" s="74"/>
      <c r="J150" s="74"/>
      <c r="K150" s="74"/>
    </row>
    <row r="151" spans="8:11" ht="12.75">
      <c r="H151" s="74"/>
      <c r="I151" s="74"/>
      <c r="J151" s="74"/>
      <c r="K151" s="74"/>
    </row>
    <row r="152" spans="8:11" ht="12.75">
      <c r="H152" s="74"/>
      <c r="I152" s="74"/>
      <c r="J152" s="74"/>
      <c r="K152" s="74"/>
    </row>
    <row r="153" spans="8:11" ht="12.75">
      <c r="H153" s="74"/>
      <c r="I153" s="74"/>
      <c r="J153" s="74"/>
      <c r="K153" s="74"/>
    </row>
    <row r="154" spans="8:11" ht="12.75">
      <c r="H154" s="74"/>
      <c r="I154" s="74"/>
      <c r="J154" s="74"/>
      <c r="K154" s="74"/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</sheetData>
  <sheetProtection/>
  <mergeCells count="11">
    <mergeCell ref="B3:B4"/>
    <mergeCell ref="A117:B117"/>
    <mergeCell ref="A127:B127"/>
    <mergeCell ref="A75:B75"/>
    <mergeCell ref="A76:B76"/>
    <mergeCell ref="A1:F1"/>
    <mergeCell ref="A2:F2"/>
    <mergeCell ref="A65:B65"/>
    <mergeCell ref="C3:C4"/>
    <mergeCell ref="D3:D4"/>
    <mergeCell ref="A3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2019-04-16T05:39:24Z</dcterms:modified>
  <cp:category/>
  <cp:version/>
  <cp:contentType/>
  <cp:contentStatus/>
</cp:coreProperties>
</file>