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<sst xmlns="http://schemas.openxmlformats.org/spreadsheetml/2006/main" count="309" uniqueCount="128">
  <si>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</si>
  <si>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</si>
  <si>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</si>
  <si>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</si>
  <si>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</si>
  <si>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</si>
  <si>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</si>
  <si>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</si>
  <si>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</si>
  <si>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</si>
  <si>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</si>
  <si>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</si>
  <si>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</si>
  <si>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</si>
  <si>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</si>
  <si>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</si>
  <si>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</si>
  <si>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</si>
  <si>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</si>
  <si>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</si>
  <si>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</si>
  <si>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</si>
  <si>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</si>
  <si>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</si>
  <si>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</si>
  <si>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</si>
  <si>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</si>
  <si>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</si>
  <si>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</si>
  <si>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</si>
  <si>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</si>
  <si>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</si>
  <si>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</si>
  <si>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</si>
  <si>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</si>
  <si>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</si>
  <si>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</si>
  <si>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</si>
  <si>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</si>
  <si>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</si>
  <si>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</si>
  <si>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</si>
  <si>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</si>
  <si>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</si>
  <si>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</si>
  <si>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</si>
  <si>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</si>
  <si>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</si>
  <si>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</si>
  <si>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</si>
  <si>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</si>
  <si>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</si>
  <si>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</si>
  <si>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</si>
  <si>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</si>
  <si>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</si>
  <si>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</si>
  <si>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</si>
  <si>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</si>
  <si>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</si>
  <si>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</si>
  <si>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</si>
  <si>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</si>
  <si>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</si>
  <si>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</si>
  <si>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</si>
  <si>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</si>
  <si>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</si>
  <si>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</si>
  <si>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</si>
  <si>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</si>
  <si>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</si>
  <si>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</si>
  <si>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</si>
  <si>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</si>
  <si>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</si>
  <si>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</si>
  <si>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</si>
  <si>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</si>
  <si>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</si>
  <si>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</si>
  <si>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</si>
  <si>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</si>
  <si>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</si>
  <si>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</si>
  <si>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</si>
  <si>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</si>
  <si>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</si>
  <si>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</si>
  <si>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</si>
  <si>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</si>
  <si>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</si>
  <si>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</si>
  <si>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</si>
  <si>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</si>
  <si>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</si>
  <si>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</si>
  <si>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</si>
  <si>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</si>
  <si>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</si>
  <si>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</si>
  <si>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</si>
  <si>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</si>
  <si>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</si>
  <si>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</si>
  <si>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</si>
  <si>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</si>
  <si>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</si>
  <si>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</si>
  <si>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</si>
  <si>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</si>
  <si>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</si>
  <si>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</si>
  <si>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</si>
  <si>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</si>
  <si>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</si>
  <si>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</si>
  <si>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</si>
  <si>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</si>
  <si>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</si>
  <si>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</si>
  <si>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</si>
  <si>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</si>
  <si>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</si>
  <si>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на 1 апреля 2018 года</t>
  </si>
  <si>
    <t>исполнено на 1 апреля</t>
  </si>
  <si>
    <t>об исполнении бюджетов поселений на 1апреля 2018 г.</t>
  </si>
  <si>
    <t>на 1 апреля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</si>
</sst>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21">
      <selection activeCell="C33" sqref="C33"/>
    </sheetView>
  </sheetViews>
  <sheetFormatPr defaultColWidth="9.00390625" defaultRowHeight="12.75" outlineLevelRow="1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124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122</v>
      </c>
      <c r="D4" s="38" t="s">
        <v>123</v>
      </c>
      <c r="E4" s="38" t="s">
        <v>125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81">
        <v>132999</v>
      </c>
      <c r="D5" s="81">
        <v>132999</v>
      </c>
      <c r="E5" s="81">
        <v>28725</v>
      </c>
      <c r="F5" s="92">
        <f aca="true" t="shared" si="0" ref="F5:F12">E5/C5</f>
        <v>0.2159790675117858</v>
      </c>
      <c r="G5" s="92">
        <f aca="true" t="shared" si="1" ref="G5:G12">E5/D5</f>
        <v>0.2159790675117858</v>
      </c>
    </row>
    <row r="6" spans="1:7" ht="15.75" outlineLevel="1">
      <c r="A6" s="39" t="s">
        <v>78</v>
      </c>
      <c r="B6" s="44" t="s">
        <v>79</v>
      </c>
      <c r="C6" s="81">
        <v>8813.7</v>
      </c>
      <c r="D6" s="81">
        <v>8813.7</v>
      </c>
      <c r="E6" s="81">
        <v>2204.3</v>
      </c>
      <c r="F6" s="92">
        <f t="shared" si="0"/>
        <v>0.250099277261536</v>
      </c>
      <c r="G6" s="92">
        <f t="shared" si="1"/>
        <v>0.250099277261536</v>
      </c>
    </row>
    <row r="7" spans="1:7" ht="15.75" outlineLevel="1">
      <c r="A7" s="39" t="s">
        <v>6</v>
      </c>
      <c r="B7" s="44" t="s">
        <v>7</v>
      </c>
      <c r="C7" s="81">
        <v>5737.4</v>
      </c>
      <c r="D7" s="81">
        <v>5737.4</v>
      </c>
      <c r="E7" s="81">
        <v>1280.4</v>
      </c>
      <c r="F7" s="92">
        <f t="shared" si="0"/>
        <v>0.22316728831875068</v>
      </c>
      <c r="G7" s="92">
        <f t="shared" si="1"/>
        <v>0.22316728831875068</v>
      </c>
    </row>
    <row r="8" spans="1:7" ht="15.75" outlineLevel="1">
      <c r="A8" s="39" t="s">
        <v>8</v>
      </c>
      <c r="B8" s="44" t="s">
        <v>9</v>
      </c>
      <c r="C8" s="81">
        <v>51.4</v>
      </c>
      <c r="D8" s="81">
        <v>51.4</v>
      </c>
      <c r="E8" s="81">
        <v>8.3</v>
      </c>
      <c r="F8" s="92">
        <f t="shared" si="0"/>
        <v>0.1614785992217899</v>
      </c>
      <c r="G8" s="92">
        <f t="shared" si="1"/>
        <v>0.1614785992217899</v>
      </c>
    </row>
    <row r="9" spans="1:7" ht="15.75" outlineLevel="1">
      <c r="A9" s="39" t="s">
        <v>10</v>
      </c>
      <c r="B9" s="44" t="s">
        <v>67</v>
      </c>
      <c r="C9" s="81">
        <v>2266</v>
      </c>
      <c r="D9" s="81">
        <v>2266</v>
      </c>
      <c r="E9" s="81">
        <v>295.6</v>
      </c>
      <c r="F9" s="92">
        <f t="shared" si="0"/>
        <v>0.13045013239187997</v>
      </c>
      <c r="G9" s="92">
        <f t="shared" si="1"/>
        <v>0.13045013239187997</v>
      </c>
    </row>
    <row r="10" spans="1:7" ht="15.75" outlineLevel="1">
      <c r="A10" s="39" t="s">
        <v>97</v>
      </c>
      <c r="B10" s="44" t="s">
        <v>95</v>
      </c>
      <c r="C10" s="81">
        <v>2336.1</v>
      </c>
      <c r="D10" s="81">
        <v>2336.1</v>
      </c>
      <c r="E10" s="81">
        <v>834.6</v>
      </c>
      <c r="F10" s="92">
        <f t="shared" si="0"/>
        <v>0.3572621035058431</v>
      </c>
      <c r="G10" s="92">
        <f t="shared" si="1"/>
        <v>0.3572621035058431</v>
      </c>
    </row>
    <row r="11" spans="1:7" ht="15.75" outlineLevel="1">
      <c r="A11" s="39" t="s">
        <v>97</v>
      </c>
      <c r="B11" s="44" t="s">
        <v>96</v>
      </c>
      <c r="C11" s="81">
        <v>9476</v>
      </c>
      <c r="D11" s="81">
        <v>9476</v>
      </c>
      <c r="E11" s="81">
        <v>691.4</v>
      </c>
      <c r="F11" s="92">
        <f t="shared" si="0"/>
        <v>0.07296327564373153</v>
      </c>
      <c r="G11" s="92">
        <f t="shared" si="1"/>
        <v>0.07296327564373153</v>
      </c>
    </row>
    <row r="12" spans="1:7" ht="15.75" outlineLevel="1">
      <c r="A12" s="39" t="s">
        <v>12</v>
      </c>
      <c r="B12" s="44" t="s">
        <v>13</v>
      </c>
      <c r="C12" s="81">
        <v>2036.8</v>
      </c>
      <c r="D12" s="81">
        <v>2036.8</v>
      </c>
      <c r="E12" s="81">
        <v>611.4</v>
      </c>
      <c r="F12" s="92">
        <f t="shared" si="0"/>
        <v>0.3001767478397486</v>
      </c>
      <c r="G12" s="92">
        <f t="shared" si="1"/>
        <v>0.3001767478397486</v>
      </c>
    </row>
    <row r="13" spans="1:7" ht="15.75" outlineLevel="1">
      <c r="A13" s="39" t="s">
        <v>120</v>
      </c>
      <c r="B13" s="44" t="s">
        <v>121</v>
      </c>
      <c r="C13" s="81"/>
      <c r="D13" s="81"/>
      <c r="E13" s="81"/>
      <c r="F13" s="92"/>
      <c r="G13" s="92"/>
    </row>
    <row r="14" spans="1:7" s="46" customFormat="1" ht="15.75" outlineLevel="1">
      <c r="A14" s="99" t="s">
        <v>15</v>
      </c>
      <c r="B14" s="99"/>
      <c r="C14" s="49">
        <f>SUM(C5:C13)</f>
        <v>163716.4</v>
      </c>
      <c r="D14" s="49">
        <f>SUM(D5:D13)</f>
        <v>163716.4</v>
      </c>
      <c r="E14" s="49">
        <f>SUM(E5:E13)</f>
        <v>34651</v>
      </c>
      <c r="F14" s="42">
        <f aca="true" t="shared" si="2" ref="F14:F21">E14/C14</f>
        <v>0.21165258947790203</v>
      </c>
      <c r="G14" s="42">
        <f aca="true" t="shared" si="3" ref="G14:G25">E14/D14</f>
        <v>0.21165258947790203</v>
      </c>
    </row>
    <row r="15" spans="1:7" ht="15.75" outlineLevel="1">
      <c r="A15" s="39" t="s">
        <v>73</v>
      </c>
      <c r="B15" s="40" t="s">
        <v>16</v>
      </c>
      <c r="C15" s="81">
        <v>4951.2</v>
      </c>
      <c r="D15" s="81">
        <v>4951.2</v>
      </c>
      <c r="E15" s="41">
        <v>1244.7</v>
      </c>
      <c r="F15" s="92">
        <f t="shared" si="2"/>
        <v>0.25139360155113916</v>
      </c>
      <c r="G15" s="92">
        <f t="shared" si="3"/>
        <v>0.25139360155113916</v>
      </c>
    </row>
    <row r="16" spans="1:7" ht="15.75" outlineLevel="1">
      <c r="A16" s="39" t="s">
        <v>82</v>
      </c>
      <c r="B16" s="40" t="s">
        <v>16</v>
      </c>
      <c r="C16" s="81">
        <v>521.5</v>
      </c>
      <c r="D16" s="81">
        <v>521.5</v>
      </c>
      <c r="E16" s="41">
        <v>15</v>
      </c>
      <c r="F16" s="92">
        <f t="shared" si="2"/>
        <v>0.028763183125599234</v>
      </c>
      <c r="G16" s="92">
        <f t="shared" si="3"/>
        <v>0.028763183125599234</v>
      </c>
    </row>
    <row r="17" spans="1:7" ht="31.5" outlineLevel="1">
      <c r="A17" s="39" t="s">
        <v>65</v>
      </c>
      <c r="B17" s="44" t="s">
        <v>17</v>
      </c>
      <c r="C17" s="81">
        <v>2039</v>
      </c>
      <c r="D17" s="81">
        <v>2039</v>
      </c>
      <c r="E17" s="41">
        <v>341.7</v>
      </c>
      <c r="F17" s="92">
        <f t="shared" si="2"/>
        <v>0.1675821481118195</v>
      </c>
      <c r="G17" s="92">
        <f t="shared" si="3"/>
        <v>0.1675821481118195</v>
      </c>
    </row>
    <row r="18" spans="1:7" ht="31.5" outlineLevel="1">
      <c r="A18" s="39" t="s">
        <v>70</v>
      </c>
      <c r="B18" s="44" t="s">
        <v>71</v>
      </c>
      <c r="C18" s="81">
        <v>4.1</v>
      </c>
      <c r="D18" s="81">
        <v>4.1</v>
      </c>
      <c r="E18" s="41"/>
      <c r="F18" s="92">
        <f t="shared" si="2"/>
        <v>0</v>
      </c>
      <c r="G18" s="92">
        <f t="shared" si="3"/>
        <v>0</v>
      </c>
    </row>
    <row r="19" spans="1:7" ht="31.5" outlineLevel="1">
      <c r="A19" s="39" t="s">
        <v>64</v>
      </c>
      <c r="B19" s="44" t="s">
        <v>18</v>
      </c>
      <c r="C19" s="81">
        <v>364</v>
      </c>
      <c r="D19" s="81">
        <v>364</v>
      </c>
      <c r="E19" s="41">
        <v>43.9</v>
      </c>
      <c r="F19" s="92">
        <f t="shared" si="2"/>
        <v>0.1206043956043956</v>
      </c>
      <c r="G19" s="92">
        <f t="shared" si="3"/>
        <v>0.1206043956043956</v>
      </c>
    </row>
    <row r="20" spans="1:7" ht="15.75" outlineLevel="1">
      <c r="A20" s="39" t="s">
        <v>19</v>
      </c>
      <c r="B20" s="44" t="s">
        <v>20</v>
      </c>
      <c r="C20" s="81">
        <v>534</v>
      </c>
      <c r="D20" s="81">
        <v>534</v>
      </c>
      <c r="E20" s="41">
        <v>163.7</v>
      </c>
      <c r="F20" s="92">
        <f t="shared" si="2"/>
        <v>0.3065543071161049</v>
      </c>
      <c r="G20" s="92">
        <f t="shared" si="3"/>
        <v>0.3065543071161049</v>
      </c>
    </row>
    <row r="21" spans="1:7" ht="15.75" outlineLevel="1">
      <c r="A21" s="39" t="s">
        <v>98</v>
      </c>
      <c r="B21" s="44" t="s">
        <v>99</v>
      </c>
      <c r="C21" s="81">
        <v>60</v>
      </c>
      <c r="D21" s="81">
        <v>60</v>
      </c>
      <c r="E21" s="41">
        <v>10.3</v>
      </c>
      <c r="F21" s="92">
        <f t="shared" si="2"/>
        <v>0.1716666666666667</v>
      </c>
      <c r="G21" s="92">
        <f t="shared" si="3"/>
        <v>0.1716666666666667</v>
      </c>
    </row>
    <row r="22" spans="1:7" ht="31.5" outlineLevel="1">
      <c r="A22" s="39" t="s">
        <v>94</v>
      </c>
      <c r="B22" s="44" t="s">
        <v>89</v>
      </c>
      <c r="C22" s="81"/>
      <c r="D22" s="81">
        <v>3398</v>
      </c>
      <c r="E22" s="81">
        <v>2541.5</v>
      </c>
      <c r="F22" s="92"/>
      <c r="G22" s="92">
        <f t="shared" si="3"/>
        <v>0.7479399646851089</v>
      </c>
    </row>
    <row r="23" spans="1:7" ht="30.75" customHeight="1" outlineLevel="1">
      <c r="A23" s="39" t="s">
        <v>77</v>
      </c>
      <c r="B23" s="44" t="s">
        <v>72</v>
      </c>
      <c r="C23" s="81">
        <v>100</v>
      </c>
      <c r="D23" s="81">
        <v>100</v>
      </c>
      <c r="E23" s="41"/>
      <c r="F23" s="92">
        <f>E23/C23</f>
        <v>0</v>
      </c>
      <c r="G23" s="92">
        <f t="shared" si="3"/>
        <v>0</v>
      </c>
    </row>
    <row r="24" spans="1:7" ht="15.75" outlineLevel="1">
      <c r="A24" s="39" t="s">
        <v>76</v>
      </c>
      <c r="B24" s="44" t="s">
        <v>21</v>
      </c>
      <c r="C24" s="81">
        <v>350</v>
      </c>
      <c r="D24" s="81">
        <v>350</v>
      </c>
      <c r="E24" s="41">
        <v>1014.2</v>
      </c>
      <c r="F24" s="92">
        <f>E24/C24</f>
        <v>2.8977142857142857</v>
      </c>
      <c r="G24" s="92">
        <f t="shared" si="3"/>
        <v>2.8977142857142857</v>
      </c>
    </row>
    <row r="25" spans="1:7" ht="15.75" outlineLevel="1">
      <c r="A25" s="39" t="s">
        <v>22</v>
      </c>
      <c r="B25" s="44" t="s">
        <v>23</v>
      </c>
      <c r="C25" s="81">
        <v>536.7</v>
      </c>
      <c r="D25" s="81">
        <v>536.7</v>
      </c>
      <c r="E25" s="41">
        <v>206.4</v>
      </c>
      <c r="F25" s="92">
        <f>E25/C25</f>
        <v>0.38457238680827277</v>
      </c>
      <c r="G25" s="92">
        <f t="shared" si="3"/>
        <v>0.38457238680827277</v>
      </c>
    </row>
    <row r="26" spans="1:7" ht="15.75" outlineLevel="1">
      <c r="A26" s="39" t="s">
        <v>24</v>
      </c>
      <c r="B26" s="44" t="s">
        <v>25</v>
      </c>
      <c r="C26" s="81"/>
      <c r="D26" s="81"/>
      <c r="E26" s="41">
        <v>8.3</v>
      </c>
      <c r="F26" s="92"/>
      <c r="G26" s="92"/>
    </row>
    <row r="27" spans="1:7" s="47" customFormat="1" ht="15.75" outlineLevel="1">
      <c r="A27" s="100" t="s">
        <v>26</v>
      </c>
      <c r="B27" s="100"/>
      <c r="C27" s="49">
        <f>SUM(C15:C26)</f>
        <v>9460.5</v>
      </c>
      <c r="D27" s="49">
        <f>SUM(D15:D26)</f>
        <v>12858.5</v>
      </c>
      <c r="E27" s="49">
        <f>SUM(E15:E26)</f>
        <v>5589.7</v>
      </c>
      <c r="F27" s="42">
        <f aca="true" t="shared" si="4" ref="F27:F33">E27/C27</f>
        <v>0.590846149780667</v>
      </c>
      <c r="G27" s="42">
        <f aca="true" t="shared" si="5" ref="G27:G34">E27/D27</f>
        <v>0.4347085585410429</v>
      </c>
    </row>
    <row r="28" spans="1:7" s="47" customFormat="1" ht="15.75">
      <c r="A28" s="101" t="s">
        <v>27</v>
      </c>
      <c r="B28" s="101"/>
      <c r="C28" s="49">
        <f>C14+C27</f>
        <v>173176.9</v>
      </c>
      <c r="D28" s="49">
        <f>D14+D27</f>
        <v>176574.9</v>
      </c>
      <c r="E28" s="49">
        <f>E14+E27</f>
        <v>40240.7</v>
      </c>
      <c r="F28" s="42">
        <f t="shared" si="4"/>
        <v>0.23236759637110954</v>
      </c>
      <c r="G28" s="42">
        <f t="shared" si="5"/>
        <v>0.22789592405262582</v>
      </c>
    </row>
    <row r="29" spans="1:7" s="47" customFormat="1" ht="31.5" outlineLevel="1">
      <c r="A29" s="48" t="s">
        <v>28</v>
      </c>
      <c r="B29" s="1" t="s">
        <v>29</v>
      </c>
      <c r="C29" s="49">
        <f>C30+C35+C36+C37</f>
        <v>332155.3</v>
      </c>
      <c r="D29" s="49">
        <f>D30+D35+D36+D37</f>
        <v>336480.2</v>
      </c>
      <c r="E29" s="49">
        <f>E30+E35+E36+E37</f>
        <v>80682.8</v>
      </c>
      <c r="F29" s="43">
        <f t="shared" si="4"/>
        <v>0.2429068571237611</v>
      </c>
      <c r="G29" s="43">
        <f t="shared" si="5"/>
        <v>0.23978468866815938</v>
      </c>
    </row>
    <row r="30" spans="1:7" s="47" customFormat="1" ht="75" customHeight="1" outlineLevel="1">
      <c r="A30" s="48" t="s">
        <v>30</v>
      </c>
      <c r="B30" s="1" t="s">
        <v>31</v>
      </c>
      <c r="C30" s="49">
        <f>C31+C32+C33+C34</f>
        <v>332155.3</v>
      </c>
      <c r="D30" s="49">
        <f>D31+D32+D33+D34</f>
        <v>339942.60000000003</v>
      </c>
      <c r="E30" s="49">
        <f>E31+E32+E33+E34</f>
        <v>84145.2</v>
      </c>
      <c r="F30" s="43">
        <f t="shared" si="4"/>
        <v>0.25333089672210557</v>
      </c>
      <c r="G30" s="43">
        <f t="shared" si="5"/>
        <v>0.24752767084796076</v>
      </c>
    </row>
    <row r="31" spans="1:7" s="47" customFormat="1" ht="78" customHeight="1" outlineLevel="1">
      <c r="A31" s="48" t="s">
        <v>108</v>
      </c>
      <c r="B31" s="48" t="s">
        <v>33</v>
      </c>
      <c r="C31" s="49">
        <v>117523.3</v>
      </c>
      <c r="D31" s="49">
        <v>117523.3</v>
      </c>
      <c r="E31" s="49">
        <v>35256.9</v>
      </c>
      <c r="F31" s="43">
        <f t="shared" si="4"/>
        <v>0.2999992341944108</v>
      </c>
      <c r="G31" s="43">
        <f t="shared" si="5"/>
        <v>0.2999992341944108</v>
      </c>
    </row>
    <row r="32" spans="1:7" s="47" customFormat="1" ht="35.25" customHeight="1" outlineLevel="1">
      <c r="A32" s="48" t="s">
        <v>109</v>
      </c>
      <c r="B32" s="48" t="s">
        <v>35</v>
      </c>
      <c r="C32" s="49">
        <v>17036.6</v>
      </c>
      <c r="D32" s="49">
        <v>18385.9</v>
      </c>
      <c r="E32" s="49">
        <v>3082.9</v>
      </c>
      <c r="F32" s="43">
        <f t="shared" si="4"/>
        <v>0.18095746803939755</v>
      </c>
      <c r="G32" s="43">
        <f t="shared" si="5"/>
        <v>0.16767740496793737</v>
      </c>
    </row>
    <row r="33" spans="1:249" ht="78.75">
      <c r="A33" s="48" t="s">
        <v>110</v>
      </c>
      <c r="B33" s="48" t="s">
        <v>37</v>
      </c>
      <c r="C33" s="49">
        <v>197595.4</v>
      </c>
      <c r="D33" s="49">
        <v>203143.6</v>
      </c>
      <c r="E33" s="49">
        <v>44915.6</v>
      </c>
      <c r="F33" s="43">
        <f t="shared" si="4"/>
        <v>0.22731095966808945</v>
      </c>
      <c r="G33" s="43">
        <f t="shared" si="5"/>
        <v>0.22110270764129414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111</v>
      </c>
      <c r="B34" s="48" t="s">
        <v>63</v>
      </c>
      <c r="C34" s="49">
        <v>0</v>
      </c>
      <c r="D34" s="49">
        <v>889.8</v>
      </c>
      <c r="E34" s="49">
        <v>889.8</v>
      </c>
      <c r="F34" s="78"/>
      <c r="G34" s="42">
        <f t="shared" si="5"/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47.25">
      <c r="A35" s="48" t="s">
        <v>90</v>
      </c>
      <c r="B35" s="50" t="s">
        <v>91</v>
      </c>
      <c r="C35" s="89"/>
      <c r="D35" s="90"/>
      <c r="E35" s="91"/>
      <c r="F35" s="78"/>
      <c r="G35" s="9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92</v>
      </c>
      <c r="B36" s="50" t="s">
        <v>93</v>
      </c>
      <c r="C36" s="89"/>
      <c r="D36" s="90"/>
      <c r="E36" s="91"/>
      <c r="F36" s="78"/>
      <c r="G36" s="9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112</v>
      </c>
      <c r="B37" s="50" t="s">
        <v>66</v>
      </c>
      <c r="C37" s="49"/>
      <c r="D37" s="77">
        <v>-3462.4</v>
      </c>
      <c r="E37" s="77">
        <v>-3462.4</v>
      </c>
      <c r="F37" s="78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98" t="s">
        <v>38</v>
      </c>
      <c r="B38" s="98"/>
      <c r="C38" s="49">
        <f>C28+C29</f>
        <v>505332.19999999995</v>
      </c>
      <c r="D38" s="49">
        <f>D28+D29</f>
        <v>513055.1</v>
      </c>
      <c r="E38" s="49">
        <f>E28+E29</f>
        <v>120923.5</v>
      </c>
      <c r="F38" s="42">
        <f>E38/C38</f>
        <v>0.2392950617435422</v>
      </c>
      <c r="G38" s="42">
        <f>E38/D38</f>
        <v>0.2356930084117671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5">
      <selection activeCell="C29" sqref="C29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39</v>
      </c>
      <c r="B2" s="102"/>
      <c r="C2" s="102"/>
      <c r="D2" s="102"/>
      <c r="E2" s="102"/>
    </row>
    <row r="3" spans="1:5" ht="15.75">
      <c r="A3" s="111" t="s">
        <v>124</v>
      </c>
      <c r="B3" s="111"/>
      <c r="C3" s="111"/>
      <c r="D3" s="111"/>
      <c r="E3" s="111"/>
    </row>
    <row r="4" spans="1:7" s="56" customFormat="1" ht="101.25" customHeight="1">
      <c r="A4" s="53" t="s">
        <v>2</v>
      </c>
      <c r="B4" s="54" t="s">
        <v>3</v>
      </c>
      <c r="C4" s="55" t="s">
        <v>118</v>
      </c>
      <c r="D4" s="57" t="s">
        <v>119</v>
      </c>
      <c r="E4" s="55" t="s">
        <v>125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81">
        <v>119779.1</v>
      </c>
      <c r="D5" s="81">
        <v>119779.1</v>
      </c>
      <c r="E5" s="81">
        <v>25869.2</v>
      </c>
      <c r="F5" s="78">
        <f>E5/C5</f>
        <v>0.21597423924541093</v>
      </c>
      <c r="G5" s="78">
        <f>E5/D5</f>
        <v>0.21597423924541093</v>
      </c>
    </row>
    <row r="6" spans="1:7" s="56" customFormat="1" ht="15.75" outlineLevel="1">
      <c r="A6" s="39" t="s">
        <v>6</v>
      </c>
      <c r="B6" s="40" t="s">
        <v>7</v>
      </c>
      <c r="C6" s="81">
        <v>5737.4</v>
      </c>
      <c r="D6" s="81">
        <v>5737.4</v>
      </c>
      <c r="E6" s="81">
        <v>1280.4</v>
      </c>
      <c r="F6" s="78">
        <f>E6/C6</f>
        <v>0.22316728831875068</v>
      </c>
      <c r="G6" s="78">
        <f>E6/D6</f>
        <v>0.22316728831875068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4.2</v>
      </c>
      <c r="F7" s="78">
        <f>E7/C7</f>
        <v>0.16342412451361868</v>
      </c>
      <c r="G7" s="78">
        <f>E7/D7</f>
        <v>0.16342412451361868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2036.8</v>
      </c>
      <c r="E8" s="41">
        <v>611.4</v>
      </c>
      <c r="F8" s="78">
        <f>E8/C8</f>
        <v>0.3001767478397486</v>
      </c>
      <c r="G8" s="78">
        <f>E8/D8</f>
        <v>0.3001767478397486</v>
      </c>
    </row>
    <row r="9" spans="1:7" s="56" customFormat="1" ht="15.75" outlineLevel="1">
      <c r="A9" s="39" t="s">
        <v>120</v>
      </c>
      <c r="B9" s="40" t="s">
        <v>121</v>
      </c>
      <c r="C9" s="41"/>
      <c r="D9" s="41"/>
      <c r="E9" s="41"/>
      <c r="F9" s="78"/>
      <c r="G9" s="78"/>
    </row>
    <row r="10" spans="1:7" s="58" customFormat="1" ht="15.75" outlineLevel="1">
      <c r="A10" s="109" t="s">
        <v>15</v>
      </c>
      <c r="B10" s="110"/>
      <c r="C10" s="49">
        <f>SUM(C5:C9)</f>
        <v>127579</v>
      </c>
      <c r="D10" s="49">
        <f>SUM(D5:D9)</f>
        <v>127579</v>
      </c>
      <c r="E10" s="49">
        <f>SUM(E5:E9)</f>
        <v>27765.200000000004</v>
      </c>
      <c r="F10" s="52">
        <f aca="true" t="shared" si="0" ref="F10:F17">E10/C10</f>
        <v>0.21763142836987281</v>
      </c>
      <c r="G10" s="52">
        <f aca="true" t="shared" si="1" ref="G10:G21">E10/D10</f>
        <v>0.21763142836987281</v>
      </c>
    </row>
    <row r="11" spans="1:7" s="45" customFormat="1" ht="15.75" outlineLevel="1">
      <c r="A11" s="39" t="s">
        <v>73</v>
      </c>
      <c r="B11" s="40" t="s">
        <v>16</v>
      </c>
      <c r="C11" s="81">
        <v>2762.1</v>
      </c>
      <c r="D11" s="81">
        <v>2762.1</v>
      </c>
      <c r="E11" s="41">
        <v>715.1</v>
      </c>
      <c r="F11" s="92">
        <f t="shared" si="0"/>
        <v>0.2588972158864632</v>
      </c>
      <c r="G11" s="92">
        <f t="shared" si="1"/>
        <v>0.2588972158864632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15</v>
      </c>
      <c r="F12" s="92">
        <f t="shared" si="0"/>
        <v>0.028763183125599234</v>
      </c>
      <c r="G12" s="92">
        <f t="shared" si="1"/>
        <v>0.028763183125599234</v>
      </c>
    </row>
    <row r="13" spans="1:7" s="45" customFormat="1" ht="15.75" outlineLevel="1">
      <c r="A13" s="39" t="s">
        <v>65</v>
      </c>
      <c r="B13" s="44" t="s">
        <v>17</v>
      </c>
      <c r="C13" s="81">
        <v>2039</v>
      </c>
      <c r="D13" s="81">
        <v>2039</v>
      </c>
      <c r="E13" s="41">
        <v>341.7</v>
      </c>
      <c r="F13" s="92">
        <f t="shared" si="0"/>
        <v>0.1675821481118195</v>
      </c>
      <c r="G13" s="92">
        <f t="shared" si="1"/>
        <v>0.1675821481118195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/>
      <c r="F14" s="92">
        <f t="shared" si="0"/>
        <v>0</v>
      </c>
      <c r="G14" s="92">
        <f t="shared" si="1"/>
        <v>0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/>
      <c r="F15" s="92">
        <f t="shared" si="0"/>
        <v>0</v>
      </c>
      <c r="G15" s="92">
        <f t="shared" si="1"/>
        <v>0</v>
      </c>
    </row>
    <row r="16" spans="1:7" s="45" customFormat="1" ht="15.75" outlineLevel="1">
      <c r="A16" s="39" t="s">
        <v>19</v>
      </c>
      <c r="B16" s="44" t="s">
        <v>20</v>
      </c>
      <c r="C16" s="81">
        <v>534</v>
      </c>
      <c r="D16" s="81">
        <v>534</v>
      </c>
      <c r="E16" s="41">
        <v>163.7</v>
      </c>
      <c r="F16" s="92">
        <f t="shared" si="0"/>
        <v>0.3065543071161049</v>
      </c>
      <c r="G16" s="92">
        <f t="shared" si="1"/>
        <v>0.3065543071161049</v>
      </c>
    </row>
    <row r="17" spans="1:7" s="45" customFormat="1" ht="15.75" outlineLevel="1">
      <c r="A17" s="39" t="s">
        <v>100</v>
      </c>
      <c r="B17" s="44" t="s">
        <v>101</v>
      </c>
      <c r="C17" s="81">
        <v>60</v>
      </c>
      <c r="D17" s="81">
        <v>60</v>
      </c>
      <c r="E17" s="41">
        <v>10.3</v>
      </c>
      <c r="F17" s="92">
        <f t="shared" si="0"/>
        <v>0.1716666666666667</v>
      </c>
      <c r="G17" s="92">
        <f t="shared" si="1"/>
        <v>0.1716666666666667</v>
      </c>
    </row>
    <row r="18" spans="1:7" s="45" customFormat="1" ht="15.75" outlineLevel="1">
      <c r="A18" s="39" t="s">
        <v>102</v>
      </c>
      <c r="B18" s="44" t="s">
        <v>89</v>
      </c>
      <c r="C18" s="81"/>
      <c r="D18" s="81">
        <v>3398</v>
      </c>
      <c r="E18" s="81">
        <v>2541.5</v>
      </c>
      <c r="F18" s="92"/>
      <c r="G18" s="92">
        <f t="shared" si="1"/>
        <v>0.7479399646851089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92">
        <f>E19/C19</f>
        <v>0</v>
      </c>
      <c r="G19" s="92">
        <f t="shared" si="1"/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250</v>
      </c>
      <c r="E20" s="41">
        <v>507.4</v>
      </c>
      <c r="F20" s="92">
        <f>E20/C20</f>
        <v>2.0296</v>
      </c>
      <c r="G20" s="92">
        <f t="shared" si="1"/>
        <v>2.0296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206.4</v>
      </c>
      <c r="F21" s="92">
        <f>E21/C21</f>
        <v>0.38457238680827277</v>
      </c>
      <c r="G21" s="92">
        <f t="shared" si="1"/>
        <v>0.38457238680827277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8.3</v>
      </c>
      <c r="F22" s="92"/>
      <c r="G22" s="92"/>
    </row>
    <row r="23" spans="1:7" s="59" customFormat="1" ht="15.75" outlineLevel="1">
      <c r="A23" s="107" t="s">
        <v>26</v>
      </c>
      <c r="B23" s="108"/>
      <c r="C23" s="97">
        <f>SUM(C11:C22)</f>
        <v>7171.400000000001</v>
      </c>
      <c r="D23" s="97">
        <f>SUM(D11:D22)</f>
        <v>10569.400000000001</v>
      </c>
      <c r="E23" s="97">
        <f>SUM(E11:E22)</f>
        <v>4509.4</v>
      </c>
      <c r="F23" s="52">
        <f aca="true" t="shared" si="2" ref="F23:F30">E23/C23</f>
        <v>0.6288033020051872</v>
      </c>
      <c r="G23" s="52">
        <f aca="true" t="shared" si="3" ref="G23:G30">E23/D23</f>
        <v>0.4266467349139969</v>
      </c>
    </row>
    <row r="24" spans="1:7" s="32" customFormat="1" ht="24.75" customHeight="1">
      <c r="A24" s="105" t="s">
        <v>27</v>
      </c>
      <c r="B24" s="106"/>
      <c r="C24" s="49">
        <f>C10+C23</f>
        <v>134750.4</v>
      </c>
      <c r="D24" s="49">
        <f>D10+D23</f>
        <v>138148.4</v>
      </c>
      <c r="E24" s="49">
        <f>E10+E23</f>
        <v>32274.600000000006</v>
      </c>
      <c r="F24" s="52">
        <f t="shared" si="2"/>
        <v>0.2395139457842055</v>
      </c>
      <c r="G24" s="52">
        <f t="shared" si="3"/>
        <v>0.23362268401226513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339317.60000000003</v>
      </c>
      <c r="E25" s="49">
        <f>E26+E31+E32+E33+E34</f>
        <v>80772.8</v>
      </c>
      <c r="F25" s="43">
        <f t="shared" si="2"/>
        <v>0.24118936844736105</v>
      </c>
      <c r="G25" s="43">
        <f t="shared" si="3"/>
        <v>0.23804482879756308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342780.00000000006</v>
      </c>
      <c r="E26" s="49">
        <f>E27+E28+E29+E30</f>
        <v>84235.2</v>
      </c>
      <c r="F26" s="43">
        <f t="shared" si="2"/>
        <v>0.2515281714765013</v>
      </c>
      <c r="G26" s="43">
        <f t="shared" si="3"/>
        <v>0.24574129179065285</v>
      </c>
    </row>
    <row r="27" spans="1:7" s="47" customFormat="1" ht="78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35256.9</v>
      </c>
      <c r="F27" s="43">
        <f t="shared" si="2"/>
        <v>0.2999992341944108</v>
      </c>
      <c r="G27" s="43">
        <f t="shared" si="3"/>
        <v>0.2999992341944108</v>
      </c>
    </row>
    <row r="28" spans="1:249" ht="47.25">
      <c r="A28" s="48" t="s">
        <v>34</v>
      </c>
      <c r="B28" s="48" t="s">
        <v>35</v>
      </c>
      <c r="C28" s="49">
        <v>17036.6</v>
      </c>
      <c r="D28" s="49">
        <v>18385.9</v>
      </c>
      <c r="E28" s="49">
        <v>3082.9</v>
      </c>
      <c r="F28" s="43">
        <f t="shared" si="2"/>
        <v>0.18095746803939755</v>
      </c>
      <c r="G28" s="43">
        <f t="shared" si="3"/>
        <v>0.16767740496793737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203143.6</v>
      </c>
      <c r="E29" s="49">
        <v>44915.6</v>
      </c>
      <c r="F29" s="43">
        <f t="shared" si="2"/>
        <v>0.22731095966808945</v>
      </c>
      <c r="G29" s="43">
        <f t="shared" si="3"/>
        <v>0.22110270764129414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3727.2</v>
      </c>
      <c r="E30" s="49">
        <v>979.8</v>
      </c>
      <c r="F30" s="43">
        <f t="shared" si="2"/>
        <v>0.3578001752848378</v>
      </c>
      <c r="G30" s="42">
        <f t="shared" si="3"/>
        <v>0.2628783000643915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90</v>
      </c>
      <c r="B31" s="50" t="s">
        <v>91</v>
      </c>
      <c r="C31" s="89"/>
      <c r="D31" s="90"/>
      <c r="E31" s="91"/>
      <c r="F31" s="78"/>
      <c r="G31" s="9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92</v>
      </c>
      <c r="B32" s="50" t="s">
        <v>93</v>
      </c>
      <c r="C32" s="89"/>
      <c r="D32" s="90"/>
      <c r="E32" s="91"/>
      <c r="F32" s="78"/>
      <c r="G32" s="9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113</v>
      </c>
      <c r="B33" s="50" t="s">
        <v>103</v>
      </c>
      <c r="C33" s="89"/>
      <c r="D33" s="90"/>
      <c r="E33" s="91"/>
      <c r="F33" s="78"/>
      <c r="G33" s="9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112</v>
      </c>
      <c r="B34" s="50" t="s">
        <v>66</v>
      </c>
      <c r="C34" s="49"/>
      <c r="D34" s="77">
        <v>-3462.4</v>
      </c>
      <c r="E34" s="77">
        <v>-3462.4</v>
      </c>
      <c r="F34" s="78"/>
      <c r="G34" s="76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3" t="s">
        <v>38</v>
      </c>
      <c r="B35" s="104"/>
      <c r="C35" s="49">
        <f>C24+C25</f>
        <v>469644.1</v>
      </c>
      <c r="D35" s="49">
        <f>D24+D25</f>
        <v>477466</v>
      </c>
      <c r="E35" s="49">
        <f>E24+E25</f>
        <v>113047.40000000001</v>
      </c>
      <c r="F35" s="76">
        <f>E35/C35</f>
        <v>0.24070865576720757</v>
      </c>
      <c r="G35" s="76">
        <f>E35/D35</f>
        <v>0.23676534035931357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8"/>
  <sheetViews>
    <sheetView zoomScalePageLayoutView="0" workbookViewId="0" topLeftCell="A98">
      <selection activeCell="E95" sqref="A95:IV96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0" t="s">
        <v>40</v>
      </c>
      <c r="B1" s="120"/>
      <c r="C1" s="120"/>
      <c r="D1" s="120"/>
      <c r="E1" s="120"/>
      <c r="F1" s="120"/>
      <c r="G1" s="33"/>
    </row>
    <row r="2" spans="1:7" ht="18.75" customHeight="1">
      <c r="A2" s="121" t="s">
        <v>126</v>
      </c>
      <c r="B2" s="121"/>
      <c r="C2" s="121"/>
      <c r="D2" s="121"/>
      <c r="E2" s="121"/>
      <c r="F2" s="121"/>
      <c r="G2" s="34"/>
    </row>
    <row r="3" spans="1:11" ht="13.5" customHeight="1">
      <c r="A3" s="118" t="s">
        <v>2</v>
      </c>
      <c r="B3" s="118" t="s">
        <v>3</v>
      </c>
      <c r="C3" s="122" t="s">
        <v>115</v>
      </c>
      <c r="D3" s="124" t="s">
        <v>116</v>
      </c>
      <c r="E3" s="61" t="s">
        <v>41</v>
      </c>
      <c r="F3" s="82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36" customHeight="1">
      <c r="A4" s="119"/>
      <c r="B4" s="119"/>
      <c r="C4" s="123"/>
      <c r="D4" s="125"/>
      <c r="E4" s="64" t="s">
        <v>127</v>
      </c>
      <c r="F4" s="64" t="s">
        <v>84</v>
      </c>
      <c r="G4" s="65" t="s">
        <v>74</v>
      </c>
      <c r="H4" s="66" t="s">
        <v>43</v>
      </c>
      <c r="I4" s="66" t="s">
        <v>44</v>
      </c>
      <c r="J4" s="65" t="s">
        <v>104</v>
      </c>
      <c r="K4" s="65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13219.900000000001</v>
      </c>
      <c r="E5" s="4">
        <f>E6+E7+E8+E9+E10+E11+E12+E13+E14</f>
        <v>2855.8</v>
      </c>
      <c r="F5" s="4">
        <f>F6+F7+F8+F9+F10+F11+F12+F13+F14</f>
        <v>0</v>
      </c>
      <c r="G5" s="5">
        <f>E5/C5</f>
        <v>0.21602281409087815</v>
      </c>
      <c r="H5" s="16" t="e">
        <f>E5/#REF!</f>
        <v>#REF!</v>
      </c>
      <c r="I5" s="16" t="e">
        <f>E5/#REF!</f>
        <v>#REF!</v>
      </c>
      <c r="J5" s="16">
        <f aca="true" t="shared" si="0" ref="J5:J26">E5/C5</f>
        <v>0.21602281409087815</v>
      </c>
      <c r="K5" s="15">
        <f aca="true" t="shared" si="1" ref="K5:K26">E5/D5</f>
        <v>0.21602281409087815</v>
      </c>
    </row>
    <row r="6" spans="1:11" ht="12.75">
      <c r="A6" s="67" t="s">
        <v>45</v>
      </c>
      <c r="B6" s="63"/>
      <c r="C6" s="68">
        <v>440</v>
      </c>
      <c r="D6" s="68">
        <v>440</v>
      </c>
      <c r="E6" s="69">
        <v>85.6</v>
      </c>
      <c r="F6" s="69"/>
      <c r="G6" s="70"/>
      <c r="H6" s="71"/>
      <c r="I6" s="71"/>
      <c r="J6" s="71">
        <f t="shared" si="0"/>
        <v>0.19454545454545452</v>
      </c>
      <c r="K6" s="71">
        <f t="shared" si="1"/>
        <v>0.19454545454545452</v>
      </c>
    </row>
    <row r="7" spans="1:11" ht="12.75">
      <c r="A7" s="67" t="s">
        <v>46</v>
      </c>
      <c r="B7" s="63"/>
      <c r="C7" s="68">
        <v>244.2</v>
      </c>
      <c r="D7" s="68">
        <v>244.2</v>
      </c>
      <c r="E7" s="69">
        <v>49.8</v>
      </c>
      <c r="F7" s="69"/>
      <c r="G7" s="70"/>
      <c r="H7" s="71"/>
      <c r="I7" s="71"/>
      <c r="J7" s="71">
        <f t="shared" si="0"/>
        <v>0.20393120393120392</v>
      </c>
      <c r="K7" s="71">
        <f t="shared" si="1"/>
        <v>0.20393120393120392</v>
      </c>
    </row>
    <row r="8" spans="1:11" ht="12.75">
      <c r="A8" s="67" t="s">
        <v>47</v>
      </c>
      <c r="B8" s="63"/>
      <c r="C8" s="63">
        <v>408.3</v>
      </c>
      <c r="D8" s="63">
        <v>408.3</v>
      </c>
      <c r="E8" s="68">
        <v>80.1</v>
      </c>
      <c r="F8" s="68"/>
      <c r="G8" s="70"/>
      <c r="H8" s="71"/>
      <c r="I8" s="71"/>
      <c r="J8" s="71">
        <f t="shared" si="0"/>
        <v>0.19617927994121967</v>
      </c>
      <c r="K8" s="71">
        <f t="shared" si="1"/>
        <v>0.19617927994121967</v>
      </c>
    </row>
    <row r="9" spans="1:11" ht="12.75">
      <c r="A9" s="67" t="s">
        <v>48</v>
      </c>
      <c r="B9" s="63"/>
      <c r="C9" s="63">
        <v>476.5</v>
      </c>
      <c r="D9" s="63">
        <v>476.5</v>
      </c>
      <c r="E9" s="69">
        <v>103.4</v>
      </c>
      <c r="F9" s="69"/>
      <c r="G9" s="70"/>
      <c r="H9" s="71"/>
      <c r="I9" s="71"/>
      <c r="J9" s="71">
        <f t="shared" si="0"/>
        <v>0.21699895068205668</v>
      </c>
      <c r="K9" s="71">
        <f t="shared" si="1"/>
        <v>0.21699895068205668</v>
      </c>
    </row>
    <row r="10" spans="1:11" ht="12.75">
      <c r="A10" s="67" t="s">
        <v>49</v>
      </c>
      <c r="B10" s="63"/>
      <c r="C10" s="68">
        <v>90.3</v>
      </c>
      <c r="D10" s="68">
        <v>90.3</v>
      </c>
      <c r="E10" s="69">
        <v>11</v>
      </c>
      <c r="F10" s="69"/>
      <c r="G10" s="70"/>
      <c r="H10" s="71"/>
      <c r="I10" s="71"/>
      <c r="J10" s="71">
        <f t="shared" si="0"/>
        <v>0.12181616832779624</v>
      </c>
      <c r="K10" s="71">
        <f t="shared" si="1"/>
        <v>0.12181616832779624</v>
      </c>
    </row>
    <row r="11" spans="1:11" ht="12.75">
      <c r="A11" s="67" t="s">
        <v>50</v>
      </c>
      <c r="B11" s="63"/>
      <c r="C11" s="72">
        <v>1288</v>
      </c>
      <c r="D11" s="72">
        <v>1288</v>
      </c>
      <c r="E11" s="69">
        <v>336.9</v>
      </c>
      <c r="F11" s="69"/>
      <c r="G11" s="70"/>
      <c r="H11" s="71"/>
      <c r="I11" s="71"/>
      <c r="J11" s="71">
        <f t="shared" si="0"/>
        <v>0.26156832298136645</v>
      </c>
      <c r="K11" s="71">
        <f t="shared" si="1"/>
        <v>0.26156832298136645</v>
      </c>
    </row>
    <row r="12" spans="1:11" ht="12.75">
      <c r="A12" s="67" t="s">
        <v>51</v>
      </c>
      <c r="B12" s="63"/>
      <c r="C12" s="63">
        <v>147.6</v>
      </c>
      <c r="D12" s="63">
        <v>147.6</v>
      </c>
      <c r="E12" s="69">
        <v>23.2</v>
      </c>
      <c r="F12" s="69"/>
      <c r="G12" s="70"/>
      <c r="H12" s="71"/>
      <c r="I12" s="71"/>
      <c r="J12" s="71">
        <f t="shared" si="0"/>
        <v>0.15718157181571815</v>
      </c>
      <c r="K12" s="71">
        <f t="shared" si="1"/>
        <v>0.15718157181571815</v>
      </c>
    </row>
    <row r="13" spans="1:11" ht="12.75">
      <c r="A13" s="67" t="s">
        <v>52</v>
      </c>
      <c r="B13" s="63"/>
      <c r="C13" s="63">
        <v>223.8</v>
      </c>
      <c r="D13" s="63">
        <v>223.8</v>
      </c>
      <c r="E13" s="69">
        <v>49.4</v>
      </c>
      <c r="F13" s="69"/>
      <c r="G13" s="70"/>
      <c r="H13" s="71"/>
      <c r="I13" s="71"/>
      <c r="J13" s="71">
        <f t="shared" si="0"/>
        <v>0.22073279714030383</v>
      </c>
      <c r="K13" s="71">
        <f t="shared" si="1"/>
        <v>0.22073279714030383</v>
      </c>
    </row>
    <row r="14" spans="1:11" ht="12.75">
      <c r="A14" s="67" t="s">
        <v>53</v>
      </c>
      <c r="B14" s="63"/>
      <c r="C14" s="68">
        <v>9901.2</v>
      </c>
      <c r="D14" s="68">
        <v>9901.2</v>
      </c>
      <c r="E14" s="69">
        <v>2116.4</v>
      </c>
      <c r="F14" s="69"/>
      <c r="G14" s="70"/>
      <c r="H14" s="71"/>
      <c r="I14" s="71"/>
      <c r="J14" s="71">
        <f t="shared" si="0"/>
        <v>0.21375186846038863</v>
      </c>
      <c r="K14" s="71">
        <f t="shared" si="1"/>
        <v>0.21375186846038863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8813.7</v>
      </c>
      <c r="E15" s="12">
        <f>E16+E17+E18+E19+E20+E21+E22+E23+E24</f>
        <v>2204.3</v>
      </c>
      <c r="F15" s="12">
        <f>F16+F17+F18+F19+F20+F21+F22+F23+F24</f>
        <v>0</v>
      </c>
      <c r="G15" s="30">
        <f>E15/C15</f>
        <v>0.250099277261536</v>
      </c>
      <c r="H15" s="30"/>
      <c r="I15" s="30"/>
      <c r="J15" s="15">
        <f t="shared" si="0"/>
        <v>0.250099277261536</v>
      </c>
      <c r="K15" s="15">
        <f t="shared" si="1"/>
        <v>0.250099277261536</v>
      </c>
    </row>
    <row r="16" spans="1:11" ht="12.75">
      <c r="A16" s="67" t="s">
        <v>45</v>
      </c>
      <c r="B16" s="73"/>
      <c r="C16" s="73">
        <v>944.4</v>
      </c>
      <c r="D16" s="73">
        <v>944.4</v>
      </c>
      <c r="E16" s="69">
        <v>236.2</v>
      </c>
      <c r="F16" s="69"/>
      <c r="G16" s="70"/>
      <c r="H16" s="5"/>
      <c r="I16" s="70"/>
      <c r="J16" s="71">
        <f t="shared" si="0"/>
        <v>0.25010588733587463</v>
      </c>
      <c r="K16" s="71">
        <f t="shared" si="1"/>
        <v>0.25010588733587463</v>
      </c>
    </row>
    <row r="17" spans="1:11" ht="12.75">
      <c r="A17" s="67" t="s">
        <v>46</v>
      </c>
      <c r="B17" s="73"/>
      <c r="C17" s="73">
        <v>532.6</v>
      </c>
      <c r="D17" s="73">
        <v>532.6</v>
      </c>
      <c r="E17" s="69">
        <v>133.2</v>
      </c>
      <c r="F17" s="69"/>
      <c r="G17" s="70"/>
      <c r="H17" s="5"/>
      <c r="I17" s="70"/>
      <c r="J17" s="71">
        <f t="shared" si="0"/>
        <v>0.2500938790837401</v>
      </c>
      <c r="K17" s="71">
        <f t="shared" si="1"/>
        <v>0.2500938790837401</v>
      </c>
    </row>
    <row r="18" spans="1:11" ht="12.75">
      <c r="A18" s="67" t="s">
        <v>47</v>
      </c>
      <c r="B18" s="73"/>
      <c r="C18" s="73">
        <v>820.9</v>
      </c>
      <c r="D18" s="73">
        <v>820.9</v>
      </c>
      <c r="E18" s="69">
        <v>205.3</v>
      </c>
      <c r="F18" s="69"/>
      <c r="G18" s="70"/>
      <c r="H18" s="5"/>
      <c r="I18" s="70"/>
      <c r="J18" s="71">
        <f t="shared" si="0"/>
        <v>0.2500913631380193</v>
      </c>
      <c r="K18" s="71">
        <f t="shared" si="1"/>
        <v>0.2500913631380193</v>
      </c>
    </row>
    <row r="19" spans="1:11" ht="12.75">
      <c r="A19" s="67" t="s">
        <v>48</v>
      </c>
      <c r="B19" s="73"/>
      <c r="C19" s="73">
        <v>951.8</v>
      </c>
      <c r="D19" s="73">
        <v>951.8</v>
      </c>
      <c r="E19" s="69">
        <v>238</v>
      </c>
      <c r="F19" s="69"/>
      <c r="G19" s="70"/>
      <c r="H19" s="5"/>
      <c r="I19" s="70"/>
      <c r="J19" s="71">
        <f t="shared" si="0"/>
        <v>0.2500525320445472</v>
      </c>
      <c r="K19" s="71">
        <f t="shared" si="1"/>
        <v>0.2500525320445472</v>
      </c>
    </row>
    <row r="20" spans="1:11" ht="12.75">
      <c r="A20" s="67" t="s">
        <v>49</v>
      </c>
      <c r="B20" s="73"/>
      <c r="C20" s="73">
        <v>674.4</v>
      </c>
      <c r="D20" s="73">
        <v>674.4</v>
      </c>
      <c r="E20" s="69">
        <v>168.7</v>
      </c>
      <c r="F20" s="69"/>
      <c r="G20" s="70"/>
      <c r="H20" s="5"/>
      <c r="I20" s="70"/>
      <c r="J20" s="71">
        <f t="shared" si="0"/>
        <v>0.2501482799525504</v>
      </c>
      <c r="K20" s="71">
        <f t="shared" si="1"/>
        <v>0.2501482799525504</v>
      </c>
    </row>
    <row r="21" spans="1:11" ht="12.75">
      <c r="A21" s="67" t="s">
        <v>50</v>
      </c>
      <c r="B21" s="73"/>
      <c r="C21" s="95">
        <v>740.2</v>
      </c>
      <c r="D21" s="95">
        <v>740.2</v>
      </c>
      <c r="E21" s="69">
        <v>185.1</v>
      </c>
      <c r="F21" s="69"/>
      <c r="G21" s="70"/>
      <c r="H21" s="5"/>
      <c r="I21" s="70"/>
      <c r="J21" s="71">
        <f t="shared" si="0"/>
        <v>0.250067549310997</v>
      </c>
      <c r="K21" s="71">
        <f t="shared" si="1"/>
        <v>0.250067549310997</v>
      </c>
    </row>
    <row r="22" spans="1:11" ht="12.75">
      <c r="A22" s="67" t="s">
        <v>51</v>
      </c>
      <c r="B22" s="73"/>
      <c r="C22" s="74">
        <v>1082.8</v>
      </c>
      <c r="D22" s="74">
        <v>1082.8</v>
      </c>
      <c r="E22" s="69">
        <v>270.8</v>
      </c>
      <c r="F22" s="69"/>
      <c r="G22" s="70"/>
      <c r="H22" s="5"/>
      <c r="I22" s="70"/>
      <c r="J22" s="71">
        <f t="shared" si="0"/>
        <v>0.25009235315847805</v>
      </c>
      <c r="K22" s="71">
        <f t="shared" si="1"/>
        <v>0.25009235315847805</v>
      </c>
    </row>
    <row r="23" spans="1:11" ht="12.75">
      <c r="A23" s="67" t="s">
        <v>52</v>
      </c>
      <c r="B23" s="73"/>
      <c r="C23" s="74">
        <v>1177.8</v>
      </c>
      <c r="D23" s="74">
        <v>1177.8</v>
      </c>
      <c r="E23" s="69">
        <v>294.6</v>
      </c>
      <c r="F23" s="69"/>
      <c r="G23" s="70"/>
      <c r="H23" s="30"/>
      <c r="I23" s="70"/>
      <c r="J23" s="71">
        <f t="shared" si="0"/>
        <v>0.25012735608762104</v>
      </c>
      <c r="K23" s="71">
        <f t="shared" si="1"/>
        <v>0.25012735608762104</v>
      </c>
    </row>
    <row r="24" spans="1:11" ht="12.75">
      <c r="A24" s="67" t="s">
        <v>53</v>
      </c>
      <c r="B24" s="73"/>
      <c r="C24" s="73">
        <v>1888.8</v>
      </c>
      <c r="D24" s="73">
        <v>1888.8</v>
      </c>
      <c r="E24" s="69">
        <v>472.4</v>
      </c>
      <c r="F24" s="69"/>
      <c r="G24" s="70"/>
      <c r="H24" s="5"/>
      <c r="I24" s="70"/>
      <c r="J24" s="71">
        <f t="shared" si="0"/>
        <v>0.25010588733587463</v>
      </c>
      <c r="K24" s="71">
        <f t="shared" si="1"/>
        <v>0.25010588733587463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4.2</v>
      </c>
      <c r="F25" s="4">
        <f>F26+F27+F28+F29+F30+F31+F32+F33+F34</f>
        <v>0</v>
      </c>
      <c r="G25" s="30">
        <f>E25/C25</f>
        <v>0.1634241245136187</v>
      </c>
      <c r="H25" s="5" t="e">
        <f>E25/#REF!</f>
        <v>#REF!</v>
      </c>
      <c r="I25" s="5" t="e">
        <f>E25/#REF!</f>
        <v>#REF!</v>
      </c>
      <c r="J25" s="15">
        <f t="shared" si="0"/>
        <v>0.1634241245136187</v>
      </c>
      <c r="K25" s="15">
        <f t="shared" si="1"/>
        <v>0.1634241245136187</v>
      </c>
    </row>
    <row r="26" spans="1:11" ht="12.75">
      <c r="A26" s="67" t="s">
        <v>45</v>
      </c>
      <c r="B26" s="63"/>
      <c r="C26" s="68">
        <v>2.4</v>
      </c>
      <c r="D26" s="68">
        <v>2.4</v>
      </c>
      <c r="E26" s="69">
        <v>1</v>
      </c>
      <c r="F26" s="69"/>
      <c r="G26" s="70"/>
      <c r="H26" s="16"/>
      <c r="I26" s="16"/>
      <c r="J26" s="71">
        <f t="shared" si="0"/>
        <v>0.4166666666666667</v>
      </c>
      <c r="K26" s="71">
        <f t="shared" si="1"/>
        <v>0.4166666666666667</v>
      </c>
    </row>
    <row r="27" spans="1:11" ht="12.75">
      <c r="A27" s="67" t="s">
        <v>46</v>
      </c>
      <c r="B27" s="63"/>
      <c r="C27" s="63"/>
      <c r="D27" s="63"/>
      <c r="E27" s="69"/>
      <c r="F27" s="69"/>
      <c r="G27" s="70"/>
      <c r="H27" s="16"/>
      <c r="I27" s="16"/>
      <c r="J27" s="71"/>
      <c r="K27" s="71"/>
    </row>
    <row r="28" spans="1:11" ht="12.75">
      <c r="A28" s="67" t="s">
        <v>47</v>
      </c>
      <c r="B28" s="63"/>
      <c r="C28" s="63"/>
      <c r="D28" s="63"/>
      <c r="E28" s="69">
        <v>0.3</v>
      </c>
      <c r="F28" s="69"/>
      <c r="G28" s="70"/>
      <c r="H28" s="16"/>
      <c r="I28" s="16"/>
      <c r="J28" s="71"/>
      <c r="K28" s="71"/>
    </row>
    <row r="29" spans="1:11" ht="12.75">
      <c r="A29" s="67" t="s">
        <v>48</v>
      </c>
      <c r="B29" s="63"/>
      <c r="C29" s="68">
        <v>1</v>
      </c>
      <c r="D29" s="68">
        <v>1</v>
      </c>
      <c r="E29" s="69">
        <v>0.1</v>
      </c>
      <c r="F29" s="69"/>
      <c r="G29" s="70"/>
      <c r="H29" s="71"/>
      <c r="I29" s="71"/>
      <c r="J29" s="71">
        <f>E29/C29</f>
        <v>0.1</v>
      </c>
      <c r="K29" s="71">
        <f>E29/D29</f>
        <v>0.1</v>
      </c>
    </row>
    <row r="30" spans="1:11" ht="12.75">
      <c r="A30" s="67" t="s">
        <v>49</v>
      </c>
      <c r="B30" s="63"/>
      <c r="C30" s="63"/>
      <c r="D30" s="63"/>
      <c r="E30" s="69"/>
      <c r="F30" s="69"/>
      <c r="G30" s="70"/>
      <c r="H30" s="71"/>
      <c r="I30" s="71"/>
      <c r="J30" s="71"/>
      <c r="K30" s="71"/>
    </row>
    <row r="31" spans="1:11" ht="12.75">
      <c r="A31" s="67" t="s">
        <v>50</v>
      </c>
      <c r="B31" s="63"/>
      <c r="C31" s="63">
        <v>0.6</v>
      </c>
      <c r="D31" s="63">
        <v>0.6</v>
      </c>
      <c r="E31" s="69">
        <v>1.4</v>
      </c>
      <c r="F31" s="69"/>
      <c r="G31" s="70"/>
      <c r="H31" s="71"/>
      <c r="I31" s="71"/>
      <c r="J31" s="71">
        <f aca="true" t="shared" si="2" ref="J31:J51">E31/C31</f>
        <v>2.3333333333333335</v>
      </c>
      <c r="K31" s="71">
        <f aca="true" t="shared" si="3" ref="K31:K51">E31/D31</f>
        <v>2.3333333333333335</v>
      </c>
    </row>
    <row r="32" spans="1:11" ht="12.75">
      <c r="A32" s="67" t="s">
        <v>51</v>
      </c>
      <c r="B32" s="63"/>
      <c r="C32" s="63">
        <v>0.9</v>
      </c>
      <c r="D32" s="63">
        <v>0.9</v>
      </c>
      <c r="E32" s="69"/>
      <c r="F32" s="69"/>
      <c r="G32" s="70"/>
      <c r="H32" s="71"/>
      <c r="I32" s="71"/>
      <c r="J32" s="71">
        <f t="shared" si="2"/>
        <v>0</v>
      </c>
      <c r="K32" s="71">
        <f t="shared" si="3"/>
        <v>0</v>
      </c>
    </row>
    <row r="33" spans="1:11" ht="12.75">
      <c r="A33" s="67" t="s">
        <v>52</v>
      </c>
      <c r="B33" s="63"/>
      <c r="C33" s="63">
        <v>19.4</v>
      </c>
      <c r="D33" s="63">
        <v>19.4</v>
      </c>
      <c r="E33" s="69">
        <v>0.5</v>
      </c>
      <c r="F33" s="69"/>
      <c r="G33" s="70"/>
      <c r="H33" s="71"/>
      <c r="I33" s="71"/>
      <c r="J33" s="71">
        <f t="shared" si="2"/>
        <v>0.025773195876288662</v>
      </c>
      <c r="K33" s="71">
        <f t="shared" si="3"/>
        <v>0.025773195876288662</v>
      </c>
    </row>
    <row r="34" spans="1:11" ht="12.75">
      <c r="A34" s="67" t="s">
        <v>53</v>
      </c>
      <c r="B34" s="63"/>
      <c r="C34" s="63">
        <v>1.4</v>
      </c>
      <c r="D34" s="63">
        <v>1.4</v>
      </c>
      <c r="E34" s="69">
        <v>0.9</v>
      </c>
      <c r="F34" s="69"/>
      <c r="G34" s="70"/>
      <c r="H34" s="16"/>
      <c r="I34" s="16"/>
      <c r="J34" s="71">
        <f t="shared" si="2"/>
        <v>0.6428571428571429</v>
      </c>
      <c r="K34" s="71">
        <f t="shared" si="3"/>
        <v>0.6428571428571429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2266</v>
      </c>
      <c r="E35" s="4">
        <f>E36+E37+E38+E39+E40+E41+E42+E43+E44</f>
        <v>295.5</v>
      </c>
      <c r="F35" s="4">
        <f>F36+F37+F38+F39+F40+F41+F42+F43+F44</f>
        <v>0</v>
      </c>
      <c r="G35" s="30">
        <f>E35/C35</f>
        <v>0.13040600176522507</v>
      </c>
      <c r="H35" s="16"/>
      <c r="I35" s="16"/>
      <c r="J35" s="15">
        <f t="shared" si="2"/>
        <v>0.13040600176522507</v>
      </c>
      <c r="K35" s="16">
        <f t="shared" si="3"/>
        <v>0.13040600176522507</v>
      </c>
    </row>
    <row r="36" spans="1:11" ht="12.75">
      <c r="A36" s="67" t="s">
        <v>45</v>
      </c>
      <c r="B36" s="63"/>
      <c r="C36" s="68">
        <v>118.4</v>
      </c>
      <c r="D36" s="68">
        <v>118.4</v>
      </c>
      <c r="E36" s="72">
        <v>12.1</v>
      </c>
      <c r="F36" s="72"/>
      <c r="G36" s="70"/>
      <c r="H36" s="71"/>
      <c r="I36" s="71"/>
      <c r="J36" s="71">
        <f t="shared" si="2"/>
        <v>0.10219594594594594</v>
      </c>
      <c r="K36" s="71">
        <f t="shared" si="3"/>
        <v>0.10219594594594594</v>
      </c>
    </row>
    <row r="37" spans="1:11" ht="12.75">
      <c r="A37" s="67" t="s">
        <v>46</v>
      </c>
      <c r="B37" s="63"/>
      <c r="C37" s="68">
        <v>98.3</v>
      </c>
      <c r="D37" s="68">
        <v>98.3</v>
      </c>
      <c r="E37" s="72">
        <v>1.6</v>
      </c>
      <c r="F37" s="72"/>
      <c r="G37" s="70"/>
      <c r="H37" s="71"/>
      <c r="I37" s="71"/>
      <c r="J37" s="71">
        <f t="shared" si="2"/>
        <v>0.016276703967446595</v>
      </c>
      <c r="K37" s="71">
        <f t="shared" si="3"/>
        <v>0.016276703967446595</v>
      </c>
    </row>
    <row r="38" spans="1:11" ht="12.75">
      <c r="A38" s="67" t="s">
        <v>47</v>
      </c>
      <c r="B38" s="63"/>
      <c r="C38" s="68">
        <v>174.9</v>
      </c>
      <c r="D38" s="68">
        <v>174.9</v>
      </c>
      <c r="E38" s="72">
        <v>26.5</v>
      </c>
      <c r="F38" s="72"/>
      <c r="G38" s="70"/>
      <c r="H38" s="71"/>
      <c r="I38" s="71"/>
      <c r="J38" s="71">
        <f t="shared" si="2"/>
        <v>0.15151515151515152</v>
      </c>
      <c r="K38" s="71">
        <f t="shared" si="3"/>
        <v>0.15151515151515152</v>
      </c>
    </row>
    <row r="39" spans="1:11" ht="12.75">
      <c r="A39" s="67" t="s">
        <v>48</v>
      </c>
      <c r="B39" s="63"/>
      <c r="C39" s="68">
        <v>216.5</v>
      </c>
      <c r="D39" s="68">
        <v>216.5</v>
      </c>
      <c r="E39" s="72">
        <v>-63.4</v>
      </c>
      <c r="F39" s="72"/>
      <c r="G39" s="70"/>
      <c r="H39" s="71"/>
      <c r="I39" s="71"/>
      <c r="J39" s="71">
        <f t="shared" si="2"/>
        <v>-0.2928406466512702</v>
      </c>
      <c r="K39" s="71">
        <f t="shared" si="3"/>
        <v>-0.2928406466512702</v>
      </c>
    </row>
    <row r="40" spans="1:11" ht="12.75">
      <c r="A40" s="67" t="s">
        <v>49</v>
      </c>
      <c r="B40" s="63"/>
      <c r="C40" s="68">
        <v>50.6</v>
      </c>
      <c r="D40" s="68">
        <v>50.6</v>
      </c>
      <c r="E40" s="72">
        <v>0.9</v>
      </c>
      <c r="F40" s="72"/>
      <c r="G40" s="70"/>
      <c r="H40" s="71"/>
      <c r="I40" s="71"/>
      <c r="J40" s="71">
        <f t="shared" si="2"/>
        <v>0.017786561264822136</v>
      </c>
      <c r="K40" s="71">
        <f t="shared" si="3"/>
        <v>0.017786561264822136</v>
      </c>
    </row>
    <row r="41" spans="1:11" ht="12.75">
      <c r="A41" s="67" t="s">
        <v>50</v>
      </c>
      <c r="B41" s="63"/>
      <c r="C41" s="68">
        <v>209.6</v>
      </c>
      <c r="D41" s="68">
        <v>209.6</v>
      </c>
      <c r="E41" s="72">
        <v>2.1</v>
      </c>
      <c r="F41" s="72"/>
      <c r="G41" s="70"/>
      <c r="H41" s="71"/>
      <c r="I41" s="71"/>
      <c r="J41" s="71">
        <f t="shared" si="2"/>
        <v>0.01001908396946565</v>
      </c>
      <c r="K41" s="71">
        <f t="shared" si="3"/>
        <v>0.01001908396946565</v>
      </c>
    </row>
    <row r="42" spans="1:11" ht="12.75">
      <c r="A42" s="67" t="s">
        <v>51</v>
      </c>
      <c r="B42" s="63"/>
      <c r="C42" s="68">
        <v>180.3</v>
      </c>
      <c r="D42" s="68">
        <v>180.3</v>
      </c>
      <c r="E42" s="72">
        <v>2.5</v>
      </c>
      <c r="F42" s="72"/>
      <c r="G42" s="70"/>
      <c r="H42" s="71"/>
      <c r="I42" s="71"/>
      <c r="J42" s="71">
        <f t="shared" si="2"/>
        <v>0.013865779256794232</v>
      </c>
      <c r="K42" s="71">
        <f t="shared" si="3"/>
        <v>0.013865779256794232</v>
      </c>
    </row>
    <row r="43" spans="1:12" ht="12.75">
      <c r="A43" s="67" t="s">
        <v>52</v>
      </c>
      <c r="B43" s="63"/>
      <c r="C43" s="68">
        <v>152.3</v>
      </c>
      <c r="D43" s="68">
        <v>152.3</v>
      </c>
      <c r="E43" s="72">
        <v>-25.7</v>
      </c>
      <c r="F43" s="72"/>
      <c r="G43" s="70"/>
      <c r="H43" s="71"/>
      <c r="I43" s="71"/>
      <c r="J43" s="71">
        <f t="shared" si="2"/>
        <v>-0.16874589625738673</v>
      </c>
      <c r="K43" s="71">
        <f t="shared" si="3"/>
        <v>-0.16874589625738673</v>
      </c>
      <c r="L43" s="79"/>
    </row>
    <row r="44" spans="1:12" ht="12.75">
      <c r="A44" s="67" t="s">
        <v>53</v>
      </c>
      <c r="B44" s="63"/>
      <c r="C44" s="68">
        <v>1065.1</v>
      </c>
      <c r="D44" s="68">
        <v>1065.1</v>
      </c>
      <c r="E44" s="72">
        <v>338.9</v>
      </c>
      <c r="F44" s="72"/>
      <c r="G44" s="70"/>
      <c r="H44" s="71"/>
      <c r="I44" s="71"/>
      <c r="J44" s="71">
        <f t="shared" si="2"/>
        <v>0.31818608581353863</v>
      </c>
      <c r="K44" s="71">
        <f t="shared" si="3"/>
        <v>0.31818608581353863</v>
      </c>
      <c r="L44" s="79"/>
    </row>
    <row r="45" spans="1:12" s="8" customFormat="1" ht="12.75">
      <c r="A45" s="7" t="s">
        <v>105</v>
      </c>
      <c r="B45" s="3" t="s">
        <v>106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834.5</v>
      </c>
      <c r="F45" s="4">
        <f>F46+F47+F48+F49+F50+F51+F52+F53+F54</f>
        <v>0</v>
      </c>
      <c r="G45" s="5">
        <f>E45/C45</f>
        <v>0.3572192971191302</v>
      </c>
      <c r="H45" s="16" t="e">
        <f>E45/#REF!</f>
        <v>#REF!</v>
      </c>
      <c r="I45" s="16" t="e">
        <f>E45/#REF!</f>
        <v>#REF!</v>
      </c>
      <c r="J45" s="15">
        <f t="shared" si="2"/>
        <v>0.3572192971191302</v>
      </c>
      <c r="K45" s="16">
        <f t="shared" si="3"/>
        <v>0.3572192971191302</v>
      </c>
      <c r="L45" s="79"/>
    </row>
    <row r="46" spans="1:12" ht="12.75">
      <c r="A46" s="67" t="s">
        <v>45</v>
      </c>
      <c r="B46" s="63"/>
      <c r="C46" s="6">
        <v>82.6</v>
      </c>
      <c r="D46" s="6">
        <v>82.6</v>
      </c>
      <c r="E46" s="72">
        <v>12.8</v>
      </c>
      <c r="F46" s="72"/>
      <c r="G46" s="70"/>
      <c r="H46" s="71"/>
      <c r="I46" s="71"/>
      <c r="J46" s="71">
        <f t="shared" si="2"/>
        <v>0.1549636803874092</v>
      </c>
      <c r="K46" s="71">
        <f t="shared" si="3"/>
        <v>0.1549636803874092</v>
      </c>
      <c r="L46" s="79"/>
    </row>
    <row r="47" spans="1:12" ht="12.75">
      <c r="A47" s="67" t="s">
        <v>46</v>
      </c>
      <c r="B47" s="63"/>
      <c r="C47" s="6">
        <v>112.7</v>
      </c>
      <c r="D47" s="6">
        <v>112.7</v>
      </c>
      <c r="E47" s="72">
        <v>16</v>
      </c>
      <c r="F47" s="72"/>
      <c r="G47" s="70"/>
      <c r="H47" s="71"/>
      <c r="I47" s="71"/>
      <c r="J47" s="71">
        <f t="shared" si="2"/>
        <v>0.1419698314108252</v>
      </c>
      <c r="K47" s="71">
        <f t="shared" si="3"/>
        <v>0.1419698314108252</v>
      </c>
      <c r="L47" s="79"/>
    </row>
    <row r="48" spans="1:12" ht="12.75">
      <c r="A48" s="67" t="s">
        <v>47</v>
      </c>
      <c r="B48" s="63"/>
      <c r="C48" s="6">
        <v>46.2</v>
      </c>
      <c r="D48" s="6">
        <v>46.2</v>
      </c>
      <c r="E48" s="72">
        <v>6.9</v>
      </c>
      <c r="F48" s="72"/>
      <c r="G48" s="70"/>
      <c r="H48" s="71"/>
      <c r="I48" s="71"/>
      <c r="J48" s="71">
        <f t="shared" si="2"/>
        <v>0.14935064935064934</v>
      </c>
      <c r="K48" s="71">
        <f t="shared" si="3"/>
        <v>0.14935064935064934</v>
      </c>
      <c r="L48" s="80"/>
    </row>
    <row r="49" spans="1:12" ht="12" customHeight="1">
      <c r="A49" s="67" t="s">
        <v>48</v>
      </c>
      <c r="B49" s="63"/>
      <c r="C49" s="6">
        <v>407.2</v>
      </c>
      <c r="D49" s="6">
        <v>407.2</v>
      </c>
      <c r="E49" s="72">
        <v>70.6</v>
      </c>
      <c r="F49" s="72"/>
      <c r="G49" s="70"/>
      <c r="H49" s="71"/>
      <c r="I49" s="71"/>
      <c r="J49" s="71">
        <f t="shared" si="2"/>
        <v>0.17337917485265225</v>
      </c>
      <c r="K49" s="71">
        <f t="shared" si="3"/>
        <v>0.17337917485265225</v>
      </c>
      <c r="L49" s="79"/>
    </row>
    <row r="50" spans="1:12" ht="12" customHeight="1">
      <c r="A50" s="67" t="s">
        <v>49</v>
      </c>
      <c r="B50" s="63"/>
      <c r="C50" s="6">
        <v>64.2</v>
      </c>
      <c r="D50" s="6">
        <v>64.2</v>
      </c>
      <c r="E50" s="72">
        <v>14.9</v>
      </c>
      <c r="F50" s="72"/>
      <c r="G50" s="70"/>
      <c r="H50" s="71"/>
      <c r="I50" s="71"/>
      <c r="J50" s="71">
        <f t="shared" si="2"/>
        <v>0.23208722741433022</v>
      </c>
      <c r="K50" s="71">
        <f t="shared" si="3"/>
        <v>0.23208722741433022</v>
      </c>
      <c r="L50" s="79"/>
    </row>
    <row r="51" spans="1:12" ht="12" customHeight="1">
      <c r="A51" s="67" t="s">
        <v>50</v>
      </c>
      <c r="B51" s="63"/>
      <c r="C51" s="6">
        <v>14.6</v>
      </c>
      <c r="D51" s="6">
        <v>14.6</v>
      </c>
      <c r="E51" s="72"/>
      <c r="F51" s="72"/>
      <c r="G51" s="70"/>
      <c r="H51" s="71"/>
      <c r="I51" s="71"/>
      <c r="J51" s="71">
        <f t="shared" si="2"/>
        <v>0</v>
      </c>
      <c r="K51" s="71">
        <f t="shared" si="3"/>
        <v>0</v>
      </c>
      <c r="L51" s="79"/>
    </row>
    <row r="52" spans="1:12" ht="12.75">
      <c r="A52" s="67" t="s">
        <v>51</v>
      </c>
      <c r="B52" s="63"/>
      <c r="C52" s="6"/>
      <c r="D52" s="6"/>
      <c r="E52" s="72"/>
      <c r="F52" s="72"/>
      <c r="G52" s="70"/>
      <c r="H52" s="71"/>
      <c r="I52" s="71"/>
      <c r="J52" s="71"/>
      <c r="K52" s="71"/>
      <c r="L52" s="80"/>
    </row>
    <row r="53" spans="1:249" ht="12.75">
      <c r="A53" s="67" t="s">
        <v>52</v>
      </c>
      <c r="B53" s="63"/>
      <c r="C53" s="72">
        <v>60</v>
      </c>
      <c r="D53" s="72">
        <v>60</v>
      </c>
      <c r="E53" s="72"/>
      <c r="F53" s="72"/>
      <c r="G53" s="70"/>
      <c r="H53" s="71"/>
      <c r="I53" s="71"/>
      <c r="J53" s="71">
        <f aca="true" t="shared" si="4" ref="J53:J67">E53/C53</f>
        <v>0</v>
      </c>
      <c r="K53" s="71">
        <f aca="true" t="shared" si="5" ref="K53:K67"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7" t="s">
        <v>53</v>
      </c>
      <c r="B54" s="63"/>
      <c r="C54" s="6">
        <v>1548.6</v>
      </c>
      <c r="D54" s="6">
        <v>1548.6</v>
      </c>
      <c r="E54" s="72">
        <v>713.3</v>
      </c>
      <c r="F54" s="72"/>
      <c r="G54" s="70"/>
      <c r="H54" s="71"/>
      <c r="I54" s="71"/>
      <c r="J54" s="71">
        <f t="shared" si="4"/>
        <v>0.4606095828490249</v>
      </c>
      <c r="K54" s="71">
        <f t="shared" si="5"/>
        <v>0.4606095828490249</v>
      </c>
    </row>
    <row r="55" spans="1:249" ht="12.75">
      <c r="A55" s="7" t="s">
        <v>107</v>
      </c>
      <c r="B55" s="3" t="s">
        <v>96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691.5</v>
      </c>
      <c r="F55" s="4">
        <f>F56+F57+F58+F59+F60+F61+F62+F63+F64</f>
        <v>0</v>
      </c>
      <c r="G55" s="5">
        <f>E55/C55</f>
        <v>0.07297382861967075</v>
      </c>
      <c r="H55" s="16" t="e">
        <f>E55/#REF!</f>
        <v>#REF!</v>
      </c>
      <c r="I55" s="16" t="e">
        <f>E55/#REF!</f>
        <v>#REF!</v>
      </c>
      <c r="J55" s="15">
        <f t="shared" si="4"/>
        <v>0.07297382861967075</v>
      </c>
      <c r="K55" s="16">
        <f t="shared" si="5"/>
        <v>0.07297382861967075</v>
      </c>
      <c r="L55" s="7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7" t="s">
        <v>45</v>
      </c>
      <c r="B56" s="63"/>
      <c r="C56" s="6">
        <v>1006</v>
      </c>
      <c r="D56" s="6">
        <v>1006</v>
      </c>
      <c r="E56" s="72">
        <v>102.1</v>
      </c>
      <c r="F56" s="72"/>
      <c r="G56" s="70"/>
      <c r="H56" s="71"/>
      <c r="I56" s="71"/>
      <c r="J56" s="71">
        <f t="shared" si="4"/>
        <v>0.1014910536779324</v>
      </c>
      <c r="K56" s="71">
        <f t="shared" si="5"/>
        <v>0.1014910536779324</v>
      </c>
      <c r="L56" s="79"/>
    </row>
    <row r="57" spans="1:12" ht="12.75">
      <c r="A57" s="67" t="s">
        <v>46</v>
      </c>
      <c r="B57" s="63"/>
      <c r="C57" s="6">
        <v>344</v>
      </c>
      <c r="D57" s="6">
        <v>344</v>
      </c>
      <c r="E57" s="72">
        <v>53.1</v>
      </c>
      <c r="F57" s="72"/>
      <c r="G57" s="70"/>
      <c r="H57" s="71"/>
      <c r="I57" s="71"/>
      <c r="J57" s="71">
        <f t="shared" si="4"/>
        <v>0.15436046511627907</v>
      </c>
      <c r="K57" s="71">
        <f t="shared" si="5"/>
        <v>0.15436046511627907</v>
      </c>
      <c r="L57" s="79"/>
    </row>
    <row r="58" spans="1:12" ht="12.75">
      <c r="A58" s="67" t="s">
        <v>47</v>
      </c>
      <c r="B58" s="63"/>
      <c r="C58" s="6">
        <v>760</v>
      </c>
      <c r="D58" s="6">
        <v>760</v>
      </c>
      <c r="E58" s="72">
        <v>35.9</v>
      </c>
      <c r="F58" s="72"/>
      <c r="G58" s="70"/>
      <c r="H58" s="71"/>
      <c r="I58" s="71"/>
      <c r="J58" s="71">
        <f t="shared" si="4"/>
        <v>0.04723684210526315</v>
      </c>
      <c r="K58" s="71">
        <f t="shared" si="5"/>
        <v>0.04723684210526315</v>
      </c>
      <c r="L58" s="80"/>
    </row>
    <row r="59" spans="1:12" ht="12.75">
      <c r="A59" s="67" t="s">
        <v>48</v>
      </c>
      <c r="B59" s="63"/>
      <c r="C59" s="6">
        <v>1005</v>
      </c>
      <c r="D59" s="6">
        <v>1005</v>
      </c>
      <c r="E59" s="72">
        <v>72.6</v>
      </c>
      <c r="F59" s="72"/>
      <c r="G59" s="70"/>
      <c r="H59" s="71"/>
      <c r="I59" s="71"/>
      <c r="J59" s="71">
        <f t="shared" si="4"/>
        <v>0.07223880597014924</v>
      </c>
      <c r="K59" s="71">
        <f t="shared" si="5"/>
        <v>0.07223880597014924</v>
      </c>
      <c r="L59" s="79"/>
    </row>
    <row r="60" spans="1:12" ht="12.75">
      <c r="A60" s="67" t="s">
        <v>49</v>
      </c>
      <c r="B60" s="63"/>
      <c r="C60" s="6">
        <v>395</v>
      </c>
      <c r="D60" s="6">
        <v>395</v>
      </c>
      <c r="E60" s="72">
        <v>24.8</v>
      </c>
      <c r="F60" s="72"/>
      <c r="G60" s="70"/>
      <c r="H60" s="71"/>
      <c r="I60" s="71"/>
      <c r="J60" s="71">
        <f t="shared" si="4"/>
        <v>0.06278481012658228</v>
      </c>
      <c r="K60" s="71">
        <f t="shared" si="5"/>
        <v>0.06278481012658228</v>
      </c>
      <c r="L60" s="79"/>
    </row>
    <row r="61" spans="1:12" ht="12.75">
      <c r="A61" s="67" t="s">
        <v>50</v>
      </c>
      <c r="B61" s="63"/>
      <c r="C61" s="6">
        <v>796</v>
      </c>
      <c r="D61" s="6">
        <v>796</v>
      </c>
      <c r="E61" s="72">
        <v>34.1</v>
      </c>
      <c r="F61" s="72"/>
      <c r="G61" s="70"/>
      <c r="H61" s="71"/>
      <c r="I61" s="71"/>
      <c r="J61" s="71">
        <f t="shared" si="4"/>
        <v>0.0428391959798995</v>
      </c>
      <c r="K61" s="71">
        <f t="shared" si="5"/>
        <v>0.0428391959798995</v>
      </c>
      <c r="L61" s="79"/>
    </row>
    <row r="62" spans="1:12" ht="12.75">
      <c r="A62" s="67" t="s">
        <v>51</v>
      </c>
      <c r="B62" s="63"/>
      <c r="C62" s="6">
        <v>315</v>
      </c>
      <c r="D62" s="6">
        <v>315</v>
      </c>
      <c r="E62" s="72">
        <v>18.9</v>
      </c>
      <c r="F62" s="72"/>
      <c r="G62" s="70"/>
      <c r="H62" s="71"/>
      <c r="I62" s="71"/>
      <c r="J62" s="71">
        <f t="shared" si="4"/>
        <v>0.06</v>
      </c>
      <c r="K62" s="71">
        <f t="shared" si="5"/>
        <v>0.06</v>
      </c>
      <c r="L62" s="80"/>
    </row>
    <row r="63" spans="1:249" ht="14.25" customHeight="1">
      <c r="A63" s="67" t="s">
        <v>52</v>
      </c>
      <c r="B63" s="63"/>
      <c r="C63" s="72">
        <v>692</v>
      </c>
      <c r="D63" s="72">
        <v>692</v>
      </c>
      <c r="E63" s="72">
        <v>106.9</v>
      </c>
      <c r="F63" s="72"/>
      <c r="G63" s="70"/>
      <c r="H63" s="71"/>
      <c r="I63" s="71"/>
      <c r="J63" s="71">
        <f t="shared" si="4"/>
        <v>0.15447976878612718</v>
      </c>
      <c r="K63" s="71">
        <f t="shared" si="5"/>
        <v>0.15447976878612718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4.25" customHeight="1">
      <c r="A64" s="67" t="s">
        <v>53</v>
      </c>
      <c r="B64" s="63"/>
      <c r="C64" s="6">
        <v>4163</v>
      </c>
      <c r="D64" s="6">
        <v>4163</v>
      </c>
      <c r="E64" s="72">
        <v>243.1</v>
      </c>
      <c r="F64" s="72"/>
      <c r="G64" s="70"/>
      <c r="H64" s="71"/>
      <c r="I64" s="71"/>
      <c r="J64" s="71">
        <f t="shared" si="4"/>
        <v>0.05839538794138842</v>
      </c>
      <c r="K64" s="71">
        <f t="shared" si="5"/>
        <v>0.05839538794138842</v>
      </c>
    </row>
    <row r="65" spans="1:11" ht="12.75">
      <c r="A65" s="126" t="s">
        <v>15</v>
      </c>
      <c r="B65" s="127"/>
      <c r="C65" s="13">
        <f>C5+C15+C25+C35+C45+C55</f>
        <v>36137.4</v>
      </c>
      <c r="D65" s="13">
        <f>D5+D15+D25+D35+D45+D55</f>
        <v>36137.4</v>
      </c>
      <c r="E65" s="13">
        <f>E5+E15+E25+E35+E45+E55</f>
        <v>6885.8</v>
      </c>
      <c r="F65" s="13">
        <f>F5+F15+F25+F35+F45+F55</f>
        <v>0</v>
      </c>
      <c r="G65" s="14">
        <f>E65/C65</f>
        <v>0.19054497556548064</v>
      </c>
      <c r="H65" s="14" t="e">
        <f>E65/#REF!</f>
        <v>#REF!</v>
      </c>
      <c r="I65" s="14" t="e">
        <f>E65/#REF!</f>
        <v>#REF!</v>
      </c>
      <c r="J65" s="26">
        <f t="shared" si="4"/>
        <v>0.19054497556548064</v>
      </c>
      <c r="K65" s="26">
        <f t="shared" si="5"/>
        <v>0.19054497556548064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529.6</v>
      </c>
      <c r="F66" s="4">
        <f>F67</f>
        <v>0</v>
      </c>
      <c r="G66" s="5">
        <f>E66/C66</f>
        <v>0.24192590562331553</v>
      </c>
      <c r="H66" s="5" t="e">
        <f>E66/#REF!</f>
        <v>#REF!</v>
      </c>
      <c r="I66" s="5" t="e">
        <f>E66/#REF!</f>
        <v>#REF!</v>
      </c>
      <c r="J66" s="15">
        <f t="shared" si="4"/>
        <v>0.24192590562331553</v>
      </c>
      <c r="K66" s="16">
        <f t="shared" si="5"/>
        <v>0.24192590562331553</v>
      </c>
    </row>
    <row r="67" spans="1:11" ht="12.75">
      <c r="A67" s="67" t="s">
        <v>53</v>
      </c>
      <c r="B67" s="63"/>
      <c r="C67" s="6">
        <v>2189.1</v>
      </c>
      <c r="D67" s="6">
        <v>2189.1</v>
      </c>
      <c r="E67" s="72">
        <v>529.6</v>
      </c>
      <c r="F67" s="69"/>
      <c r="G67" s="70"/>
      <c r="H67" s="70"/>
      <c r="I67" s="70"/>
      <c r="J67" s="71">
        <f t="shared" si="4"/>
        <v>0.24192590562331553</v>
      </c>
      <c r="K67" s="71">
        <f t="shared" si="5"/>
        <v>0.24192590562331553</v>
      </c>
    </row>
    <row r="68" spans="1:249" ht="12.75">
      <c r="A68" s="10" t="s">
        <v>88</v>
      </c>
      <c r="B68" s="87" t="s">
        <v>89</v>
      </c>
      <c r="C68" s="12"/>
      <c r="D68" s="12"/>
      <c r="E68" s="12">
        <f>E69</f>
        <v>0</v>
      </c>
      <c r="F68" s="88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7" t="s">
        <v>53</v>
      </c>
      <c r="B69" s="73"/>
      <c r="C69" s="6"/>
      <c r="D69" s="6"/>
      <c r="E69" s="72"/>
      <c r="F69" s="69"/>
      <c r="G69" s="70"/>
      <c r="H69" s="70"/>
      <c r="I69" s="70"/>
      <c r="J69" s="71"/>
      <c r="K69" s="71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506.8</v>
      </c>
      <c r="F70" s="4">
        <f>F71</f>
        <v>0</v>
      </c>
      <c r="G70" s="5">
        <f>E70/C70</f>
        <v>5.0680000000000005</v>
      </c>
      <c r="H70" s="16" t="s">
        <v>14</v>
      </c>
      <c r="I70" s="16" t="s">
        <v>14</v>
      </c>
      <c r="J70" s="15">
        <f>E70/C70</f>
        <v>5.0680000000000005</v>
      </c>
      <c r="K70" s="16">
        <f>E70/D70</f>
        <v>5.0680000000000005</v>
      </c>
    </row>
    <row r="71" spans="1:11" ht="12.75">
      <c r="A71" s="67" t="s">
        <v>53</v>
      </c>
      <c r="B71" s="73"/>
      <c r="C71" s="6">
        <v>100</v>
      </c>
      <c r="D71" s="6">
        <v>100</v>
      </c>
      <c r="E71" s="72">
        <v>506.8</v>
      </c>
      <c r="F71" s="69"/>
      <c r="G71" s="70"/>
      <c r="H71" s="71"/>
      <c r="I71" s="71"/>
      <c r="J71" s="71">
        <f>E71/C71</f>
        <v>5.0680000000000005</v>
      </c>
      <c r="K71" s="71">
        <f>E71/D71</f>
        <v>5.0680000000000005</v>
      </c>
    </row>
    <row r="72" spans="1:11" ht="13.5" customHeight="1">
      <c r="A72" s="7" t="s">
        <v>114</v>
      </c>
      <c r="B72" s="27" t="s">
        <v>117</v>
      </c>
      <c r="C72" s="12"/>
      <c r="D72" s="12"/>
      <c r="E72" s="12">
        <v>43.9</v>
      </c>
      <c r="F72" s="88"/>
      <c r="G72" s="30"/>
      <c r="H72" s="15"/>
      <c r="I72" s="15"/>
      <c r="J72" s="15"/>
      <c r="K72" s="15"/>
    </row>
    <row r="73" spans="1:11" ht="14.25" customHeight="1">
      <c r="A73" s="67" t="s">
        <v>53</v>
      </c>
      <c r="B73" s="73"/>
      <c r="C73" s="6"/>
      <c r="D73" s="6"/>
      <c r="E73" s="72">
        <v>43.9</v>
      </c>
      <c r="F73" s="69"/>
      <c r="G73" s="70"/>
      <c r="H73" s="71"/>
      <c r="I73" s="71"/>
      <c r="J73" s="71"/>
      <c r="K73" s="71"/>
    </row>
    <row r="74" spans="1:11" ht="12.75">
      <c r="A74" s="126" t="s">
        <v>26</v>
      </c>
      <c r="B74" s="127"/>
      <c r="C74" s="13">
        <f>C66+C70</f>
        <v>2289.1</v>
      </c>
      <c r="D74" s="13">
        <f>D66+D70</f>
        <v>2289.1</v>
      </c>
      <c r="E74" s="13">
        <f>E66+E70+E68+E72</f>
        <v>1080.3000000000002</v>
      </c>
      <c r="F74" s="13">
        <f>F66+F70</f>
        <v>0</v>
      </c>
      <c r="G74" s="14">
        <f aca="true" t="shared" si="6" ref="G74:G83">E74/C74</f>
        <v>0.47193220042811596</v>
      </c>
      <c r="H74" s="16" t="s">
        <v>14</v>
      </c>
      <c r="I74" s="16" t="s">
        <v>14</v>
      </c>
      <c r="J74" s="26">
        <f aca="true" t="shared" si="7" ref="J74:J105">E74/C74</f>
        <v>0.47193220042811596</v>
      </c>
      <c r="K74" s="26">
        <f aca="true" t="shared" si="8" ref="K74:K105">E74/D74</f>
        <v>0.47193220042811596</v>
      </c>
    </row>
    <row r="75" spans="1:11" ht="16.5">
      <c r="A75" s="112" t="s">
        <v>55</v>
      </c>
      <c r="B75" s="113"/>
      <c r="C75" s="17">
        <f>C76+C77+C78+C79+C80+C81+C82+C83+C84</f>
        <v>38426.5</v>
      </c>
      <c r="D75" s="17">
        <f>D76+D77+D78+D79+D80+D81+D82+D83+D84</f>
        <v>38426.5</v>
      </c>
      <c r="E75" s="17">
        <f>E76+E77+E78+E79+E80+E81+E82+E83+E84</f>
        <v>7966.1</v>
      </c>
      <c r="F75" s="17">
        <f>F76+F77+F78+F79+F80+F81+F82+F83+F84</f>
        <v>0</v>
      </c>
      <c r="G75" s="42">
        <f t="shared" si="6"/>
        <v>0.2073074570934121</v>
      </c>
      <c r="H75" s="42" t="e">
        <f>E75/#REF!</f>
        <v>#REF!</v>
      </c>
      <c r="I75" s="42" t="e">
        <f>E75/#REF!</f>
        <v>#REF!</v>
      </c>
      <c r="J75" s="86">
        <f t="shared" si="7"/>
        <v>0.2073074570934121</v>
      </c>
      <c r="K75" s="52">
        <f t="shared" si="8"/>
        <v>0.2073074570934121</v>
      </c>
    </row>
    <row r="76" spans="1:11" ht="12.75">
      <c r="A76" s="67" t="s">
        <v>45</v>
      </c>
      <c r="B76" s="63"/>
      <c r="C76" s="4">
        <f aca="true" t="shared" si="9" ref="C76:F83">C6+C16+C26+C36+C46+C56</f>
        <v>2593.8</v>
      </c>
      <c r="D76" s="4">
        <f t="shared" si="9"/>
        <v>2593.8</v>
      </c>
      <c r="E76" s="4">
        <f t="shared" si="9"/>
        <v>449.79999999999995</v>
      </c>
      <c r="F76" s="4">
        <f t="shared" si="9"/>
        <v>0</v>
      </c>
      <c r="G76" s="30">
        <f t="shared" si="6"/>
        <v>0.1734135245585627</v>
      </c>
      <c r="H76" s="5" t="e">
        <f>E76/#REF!</f>
        <v>#REF!</v>
      </c>
      <c r="I76" s="5" t="e">
        <f>E76/#REF!</f>
        <v>#REF!</v>
      </c>
      <c r="J76" s="15">
        <f t="shared" si="7"/>
        <v>0.1734135245585627</v>
      </c>
      <c r="K76" s="16">
        <f t="shared" si="8"/>
        <v>0.1734135245585627</v>
      </c>
    </row>
    <row r="77" spans="1:249" s="9" customFormat="1" ht="13.5" customHeight="1">
      <c r="A77" s="67" t="s">
        <v>46</v>
      </c>
      <c r="B77" s="63"/>
      <c r="C77" s="4">
        <f t="shared" si="9"/>
        <v>1331.8</v>
      </c>
      <c r="D77" s="4">
        <f t="shared" si="9"/>
        <v>1331.8</v>
      </c>
      <c r="E77" s="4">
        <f t="shared" si="9"/>
        <v>253.7</v>
      </c>
      <c r="F77" s="4">
        <f t="shared" si="9"/>
        <v>0</v>
      </c>
      <c r="G77" s="30">
        <f t="shared" si="6"/>
        <v>0.19049406817840517</v>
      </c>
      <c r="H77" s="5" t="e">
        <f>E77/#REF!</f>
        <v>#REF!</v>
      </c>
      <c r="I77" s="5" t="e">
        <f>E77/#REF!</f>
        <v>#REF!</v>
      </c>
      <c r="J77" s="15">
        <f t="shared" si="7"/>
        <v>0.19049406817840517</v>
      </c>
      <c r="K77" s="16">
        <f t="shared" si="8"/>
        <v>0.19049406817840517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7" t="s">
        <v>47</v>
      </c>
      <c r="B78" s="63"/>
      <c r="C78" s="4">
        <f t="shared" si="9"/>
        <v>2210.3</v>
      </c>
      <c r="D78" s="4">
        <f t="shared" si="9"/>
        <v>2210.3</v>
      </c>
      <c r="E78" s="4">
        <f t="shared" si="9"/>
        <v>354.99999999999994</v>
      </c>
      <c r="F78" s="4">
        <f t="shared" si="9"/>
        <v>0</v>
      </c>
      <c r="G78" s="30">
        <f t="shared" si="6"/>
        <v>0.16061168167217116</v>
      </c>
      <c r="H78" s="5" t="e">
        <f>E78/#REF!</f>
        <v>#REF!</v>
      </c>
      <c r="I78" s="5" t="e">
        <f>E78/#REF!</f>
        <v>#REF!</v>
      </c>
      <c r="J78" s="15">
        <f t="shared" si="7"/>
        <v>0.16061168167217116</v>
      </c>
      <c r="K78" s="16">
        <f t="shared" si="8"/>
        <v>0.16061168167217116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2.75">
      <c r="A79" s="67" t="s">
        <v>48</v>
      </c>
      <c r="B79" s="63"/>
      <c r="C79" s="4">
        <f t="shared" si="9"/>
        <v>3058</v>
      </c>
      <c r="D79" s="4">
        <f t="shared" si="9"/>
        <v>3058</v>
      </c>
      <c r="E79" s="4">
        <f t="shared" si="9"/>
        <v>421.30000000000007</v>
      </c>
      <c r="F79" s="4">
        <f t="shared" si="9"/>
        <v>0</v>
      </c>
      <c r="G79" s="30">
        <f t="shared" si="6"/>
        <v>0.1377697841726619</v>
      </c>
      <c r="H79" s="5" t="e">
        <f>E79/#REF!</f>
        <v>#REF!</v>
      </c>
      <c r="I79" s="5" t="e">
        <f>E79/#REF!</f>
        <v>#REF!</v>
      </c>
      <c r="J79" s="15">
        <f t="shared" si="7"/>
        <v>0.1377697841726619</v>
      </c>
      <c r="K79" s="16">
        <f t="shared" si="8"/>
        <v>0.1377697841726619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7" t="s">
        <v>49</v>
      </c>
      <c r="B80" s="63"/>
      <c r="C80" s="4">
        <f t="shared" si="9"/>
        <v>1274.5</v>
      </c>
      <c r="D80" s="4">
        <f t="shared" si="9"/>
        <v>1274.5</v>
      </c>
      <c r="E80" s="4">
        <f t="shared" si="9"/>
        <v>220.3</v>
      </c>
      <c r="F80" s="4">
        <f t="shared" si="9"/>
        <v>0</v>
      </c>
      <c r="G80" s="30">
        <f t="shared" si="6"/>
        <v>0.17285209886229894</v>
      </c>
      <c r="H80" s="5" t="e">
        <f>E80/#REF!</f>
        <v>#REF!</v>
      </c>
      <c r="I80" s="5" t="e">
        <f>E80/#REF!</f>
        <v>#REF!</v>
      </c>
      <c r="J80" s="15">
        <f t="shared" si="7"/>
        <v>0.17285209886229894</v>
      </c>
      <c r="K80" s="16">
        <f t="shared" si="8"/>
        <v>0.17285209886229894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7" t="s">
        <v>50</v>
      </c>
      <c r="B81" s="63"/>
      <c r="C81" s="4">
        <f t="shared" si="9"/>
        <v>3049</v>
      </c>
      <c r="D81" s="4">
        <f t="shared" si="9"/>
        <v>3049</v>
      </c>
      <c r="E81" s="4">
        <f t="shared" si="9"/>
        <v>559.6</v>
      </c>
      <c r="F81" s="4">
        <f t="shared" si="9"/>
        <v>0</v>
      </c>
      <c r="G81" s="30">
        <f t="shared" si="6"/>
        <v>0.18353558543784848</v>
      </c>
      <c r="H81" s="5" t="e">
        <f>E81/#REF!</f>
        <v>#REF!</v>
      </c>
      <c r="I81" s="5" t="e">
        <f>E81/#REF!</f>
        <v>#REF!</v>
      </c>
      <c r="J81" s="15">
        <f t="shared" si="7"/>
        <v>0.18353558543784848</v>
      </c>
      <c r="K81" s="16">
        <f t="shared" si="8"/>
        <v>0.18353558543784848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 customHeight="1">
      <c r="A82" s="67" t="s">
        <v>51</v>
      </c>
      <c r="B82" s="63"/>
      <c r="C82" s="4">
        <f t="shared" si="9"/>
        <v>1726.6</v>
      </c>
      <c r="D82" s="4">
        <f t="shared" si="9"/>
        <v>1726.6</v>
      </c>
      <c r="E82" s="4">
        <f t="shared" si="9"/>
        <v>315.4</v>
      </c>
      <c r="F82" s="4">
        <f t="shared" si="9"/>
        <v>0</v>
      </c>
      <c r="G82" s="30">
        <f t="shared" si="6"/>
        <v>0.18267114560407738</v>
      </c>
      <c r="H82" s="5" t="e">
        <f>E82/#REF!</f>
        <v>#REF!</v>
      </c>
      <c r="I82" s="5" t="e">
        <f>E82/#REF!</f>
        <v>#REF!</v>
      </c>
      <c r="J82" s="15">
        <f t="shared" si="7"/>
        <v>0.18267114560407738</v>
      </c>
      <c r="K82" s="16">
        <f t="shared" si="8"/>
        <v>0.18267114560407738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7" t="s">
        <v>52</v>
      </c>
      <c r="B83" s="63"/>
      <c r="C83" s="4">
        <f t="shared" si="9"/>
        <v>2325.3</v>
      </c>
      <c r="D83" s="4">
        <f t="shared" si="9"/>
        <v>2325.3</v>
      </c>
      <c r="E83" s="4">
        <f t="shared" si="9"/>
        <v>425.70000000000005</v>
      </c>
      <c r="F83" s="4">
        <f t="shared" si="9"/>
        <v>0</v>
      </c>
      <c r="G83" s="30">
        <f t="shared" si="6"/>
        <v>0.18307315185137402</v>
      </c>
      <c r="H83" s="5" t="e">
        <f>E83/#REF!</f>
        <v>#REF!</v>
      </c>
      <c r="I83" s="5" t="e">
        <f>E83/#REF!</f>
        <v>#REF!</v>
      </c>
      <c r="J83" s="15">
        <f t="shared" si="7"/>
        <v>0.18307315185137402</v>
      </c>
      <c r="K83" s="16">
        <f t="shared" si="8"/>
        <v>0.18307315185137402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7" t="s">
        <v>53</v>
      </c>
      <c r="B84" s="63"/>
      <c r="C84" s="4">
        <f aca="true" t="shared" si="10" ref="C84:I84">C14+C24+C34+C44+C54+C64+C67+C71+C73</f>
        <v>20857.199999999997</v>
      </c>
      <c r="D84" s="4">
        <f t="shared" si="10"/>
        <v>20857.199999999997</v>
      </c>
      <c r="E84" s="4">
        <f t="shared" si="10"/>
        <v>4965.3</v>
      </c>
      <c r="F84" s="4">
        <f t="shared" si="10"/>
        <v>0</v>
      </c>
      <c r="G84" s="4">
        <f t="shared" si="10"/>
        <v>0</v>
      </c>
      <c r="H84" s="4">
        <f t="shared" si="10"/>
        <v>0</v>
      </c>
      <c r="I84" s="4">
        <f t="shared" si="10"/>
        <v>0</v>
      </c>
      <c r="J84" s="15">
        <f t="shared" si="7"/>
        <v>0.23806167654335197</v>
      </c>
      <c r="K84" s="16">
        <f t="shared" si="8"/>
        <v>0.23806167654335197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6027.6</v>
      </c>
      <c r="F85" s="4">
        <f>F86+F87+F88+F89+F90+F91+F92+F93+F94</f>
        <v>0</v>
      </c>
      <c r="G85" s="5">
        <f>E85/C85</f>
        <v>0.2266517761458369</v>
      </c>
      <c r="H85" s="16" t="e">
        <f>E85/#REF!</f>
        <v>#REF!</v>
      </c>
      <c r="I85" s="16" t="e">
        <f>E85/#REF!</f>
        <v>#REF!</v>
      </c>
      <c r="J85" s="15">
        <f t="shared" si="7"/>
        <v>0.2266517761458369</v>
      </c>
      <c r="K85" s="16">
        <f t="shared" si="8"/>
        <v>0.2266517761458369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12.75">
      <c r="A86" s="67" t="s">
        <v>45</v>
      </c>
      <c r="B86" s="63"/>
      <c r="C86" s="6">
        <v>4419</v>
      </c>
      <c r="D86" s="6">
        <v>4419</v>
      </c>
      <c r="E86" s="6">
        <v>994.3</v>
      </c>
      <c r="F86" s="6"/>
      <c r="G86" s="70"/>
      <c r="H86" s="71"/>
      <c r="I86" s="71"/>
      <c r="J86" s="71">
        <f t="shared" si="7"/>
        <v>0.22500565738854944</v>
      </c>
      <c r="K86" s="71">
        <f t="shared" si="8"/>
        <v>0.22500565738854944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7" t="s">
        <v>46</v>
      </c>
      <c r="B87" s="63"/>
      <c r="C87" s="6">
        <v>1957.4</v>
      </c>
      <c r="D87" s="6">
        <v>1957.4</v>
      </c>
      <c r="E87" s="6">
        <v>440.4</v>
      </c>
      <c r="F87" s="6"/>
      <c r="G87" s="70"/>
      <c r="H87" s="71"/>
      <c r="I87" s="71"/>
      <c r="J87" s="71">
        <f t="shared" si="7"/>
        <v>0.22499233677327066</v>
      </c>
      <c r="K87" s="71">
        <f t="shared" si="8"/>
        <v>0.22499233677327066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11" ht="12.75">
      <c r="A88" s="67" t="s">
        <v>47</v>
      </c>
      <c r="B88" s="63"/>
      <c r="C88" s="6">
        <v>4359</v>
      </c>
      <c r="D88" s="6">
        <v>4359</v>
      </c>
      <c r="E88" s="6">
        <v>980.8</v>
      </c>
      <c r="F88" s="6"/>
      <c r="G88" s="70"/>
      <c r="H88" s="71"/>
      <c r="I88" s="71"/>
      <c r="J88" s="71">
        <f t="shared" si="7"/>
        <v>0.2250057352603808</v>
      </c>
      <c r="K88" s="71">
        <f t="shared" si="8"/>
        <v>0.2250057352603808</v>
      </c>
    </row>
    <row r="89" spans="1:11" ht="12.75">
      <c r="A89" s="67" t="s">
        <v>48</v>
      </c>
      <c r="B89" s="63"/>
      <c r="C89" s="6">
        <v>2509.8</v>
      </c>
      <c r="D89" s="6">
        <v>2509.8</v>
      </c>
      <c r="E89" s="6">
        <v>564.7</v>
      </c>
      <c r="F89" s="6"/>
      <c r="G89" s="70"/>
      <c r="H89" s="71"/>
      <c r="I89" s="71"/>
      <c r="J89" s="71">
        <f t="shared" si="7"/>
        <v>0.2249980078093872</v>
      </c>
      <c r="K89" s="71">
        <f t="shared" si="8"/>
        <v>0.2249980078093872</v>
      </c>
    </row>
    <row r="90" spans="1:11" ht="12.75">
      <c r="A90" s="67" t="s">
        <v>49</v>
      </c>
      <c r="B90" s="63"/>
      <c r="C90" s="6">
        <v>2220.4</v>
      </c>
      <c r="D90" s="6">
        <v>2220.4</v>
      </c>
      <c r="E90" s="6">
        <v>499.6</v>
      </c>
      <c r="F90" s="6"/>
      <c r="G90" s="70"/>
      <c r="H90" s="71"/>
      <c r="I90" s="71"/>
      <c r="J90" s="71">
        <f t="shared" si="7"/>
        <v>0.2250045036930283</v>
      </c>
      <c r="K90" s="71">
        <f t="shared" si="8"/>
        <v>0.2250045036930283</v>
      </c>
    </row>
    <row r="91" spans="1:11" ht="12.75">
      <c r="A91" s="67" t="s">
        <v>50</v>
      </c>
      <c r="B91" s="63"/>
      <c r="C91" s="6">
        <v>3094</v>
      </c>
      <c r="D91" s="6">
        <v>3094</v>
      </c>
      <c r="E91" s="6">
        <v>696.1</v>
      </c>
      <c r="F91" s="6"/>
      <c r="G91" s="70"/>
      <c r="H91" s="71"/>
      <c r="I91" s="71"/>
      <c r="J91" s="71">
        <f t="shared" si="7"/>
        <v>0.22498383968972205</v>
      </c>
      <c r="K91" s="71">
        <f t="shared" si="8"/>
        <v>0.22498383968972205</v>
      </c>
    </row>
    <row r="92" spans="1:11" ht="12.75">
      <c r="A92" s="67" t="s">
        <v>51</v>
      </c>
      <c r="B92" s="63"/>
      <c r="C92" s="6">
        <v>3636.2</v>
      </c>
      <c r="D92" s="6">
        <v>3636.2</v>
      </c>
      <c r="E92" s="6">
        <v>818.1</v>
      </c>
      <c r="F92" s="6"/>
      <c r="G92" s="70"/>
      <c r="H92" s="71"/>
      <c r="I92" s="71"/>
      <c r="J92" s="71">
        <f t="shared" si="7"/>
        <v>0.22498762444309997</v>
      </c>
      <c r="K92" s="71">
        <f t="shared" si="8"/>
        <v>0.22498762444309997</v>
      </c>
    </row>
    <row r="93" spans="1:11" ht="12.75">
      <c r="A93" s="67" t="s">
        <v>52</v>
      </c>
      <c r="B93" s="63"/>
      <c r="C93" s="6">
        <v>3349.8</v>
      </c>
      <c r="D93" s="6">
        <v>3349.8</v>
      </c>
      <c r="E93" s="6">
        <v>797.6</v>
      </c>
      <c r="F93" s="6"/>
      <c r="G93" s="70"/>
      <c r="H93" s="71"/>
      <c r="I93" s="71"/>
      <c r="J93" s="71">
        <f t="shared" si="7"/>
        <v>0.23810376738909786</v>
      </c>
      <c r="K93" s="71">
        <f t="shared" si="8"/>
        <v>0.23810376738909786</v>
      </c>
    </row>
    <row r="94" spans="1:11" ht="12.75" customHeight="1" hidden="1">
      <c r="A94" s="83" t="s">
        <v>53</v>
      </c>
      <c r="B94" s="63"/>
      <c r="C94" s="6">
        <v>1048.5</v>
      </c>
      <c r="D94" s="6">
        <v>1048.5</v>
      </c>
      <c r="E94" s="6">
        <v>236</v>
      </c>
      <c r="F94" s="69"/>
      <c r="G94" s="70"/>
      <c r="H94" s="71"/>
      <c r="I94" s="71"/>
      <c r="J94" s="71">
        <f t="shared" si="7"/>
        <v>0.22508345255126372</v>
      </c>
      <c r="K94" s="71">
        <f t="shared" si="8"/>
        <v>0.22508345255126372</v>
      </c>
    </row>
    <row r="95" spans="1:1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271.3</v>
      </c>
      <c r="F95" s="4">
        <f>F96+F97+F98+F99+F100+F101+F102+F103+F104</f>
        <v>0</v>
      </c>
      <c r="G95" s="5">
        <f aca="true" t="shared" si="11" ref="G95:G105">E95/C95</f>
        <v>0.25000000000000006</v>
      </c>
      <c r="H95" s="5" t="e">
        <f>E95/#REF!</f>
        <v>#REF!</v>
      </c>
      <c r="I95" s="5" t="e">
        <f>E95/#REF!</f>
        <v>#REF!</v>
      </c>
      <c r="J95" s="15">
        <f t="shared" si="7"/>
        <v>0.25000000000000006</v>
      </c>
      <c r="K95" s="16">
        <f t="shared" si="8"/>
        <v>0.25000000000000006</v>
      </c>
    </row>
    <row r="96" spans="1:11" ht="12.75">
      <c r="A96" s="67" t="s">
        <v>45</v>
      </c>
      <c r="B96" s="63"/>
      <c r="C96" s="6">
        <v>83.4</v>
      </c>
      <c r="D96" s="6">
        <v>83.4</v>
      </c>
      <c r="E96" s="6">
        <v>20.8</v>
      </c>
      <c r="F96" s="69"/>
      <c r="G96" s="70">
        <f t="shared" si="11"/>
        <v>0.24940047961630696</v>
      </c>
      <c r="H96" s="70" t="e">
        <f>E96/#REF!</f>
        <v>#REF!</v>
      </c>
      <c r="I96" s="70" t="e">
        <f>E96/#REF!</f>
        <v>#REF!</v>
      </c>
      <c r="J96" s="71">
        <f t="shared" si="7"/>
        <v>0.24940047961630696</v>
      </c>
      <c r="K96" s="71">
        <f t="shared" si="8"/>
        <v>0.24940047961630696</v>
      </c>
    </row>
    <row r="97" spans="1:11" ht="12.75">
      <c r="A97" s="67" t="s">
        <v>46</v>
      </c>
      <c r="B97" s="63"/>
      <c r="C97" s="6">
        <v>83.4</v>
      </c>
      <c r="D97" s="6">
        <v>83.4</v>
      </c>
      <c r="E97" s="6">
        <v>20.9</v>
      </c>
      <c r="F97" s="69"/>
      <c r="G97" s="70">
        <f t="shared" si="11"/>
        <v>0.250599520383693</v>
      </c>
      <c r="H97" s="70" t="e">
        <f>E97/#REF!</f>
        <v>#REF!</v>
      </c>
      <c r="I97" s="70" t="e">
        <f>E97/#REF!</f>
        <v>#REF!</v>
      </c>
      <c r="J97" s="71">
        <f t="shared" si="7"/>
        <v>0.250599520383693</v>
      </c>
      <c r="K97" s="71">
        <f t="shared" si="8"/>
        <v>0.250599520383693</v>
      </c>
    </row>
    <row r="98" spans="1:11" ht="12.75">
      <c r="A98" s="67" t="s">
        <v>47</v>
      </c>
      <c r="B98" s="63"/>
      <c r="C98" s="6">
        <v>83.5</v>
      </c>
      <c r="D98" s="6">
        <v>83.5</v>
      </c>
      <c r="E98" s="6">
        <v>20.8</v>
      </c>
      <c r="F98" s="69"/>
      <c r="G98" s="70">
        <f t="shared" si="11"/>
        <v>0.24910179640718563</v>
      </c>
      <c r="H98" s="70" t="e">
        <f>E98/#REF!</f>
        <v>#REF!</v>
      </c>
      <c r="I98" s="70" t="e">
        <f>E98/#REF!</f>
        <v>#REF!</v>
      </c>
      <c r="J98" s="71">
        <f t="shared" si="7"/>
        <v>0.24910179640718563</v>
      </c>
      <c r="K98" s="71">
        <f t="shared" si="8"/>
        <v>0.24910179640718563</v>
      </c>
    </row>
    <row r="99" spans="1:11" ht="12.75">
      <c r="A99" s="67" t="s">
        <v>48</v>
      </c>
      <c r="B99" s="63"/>
      <c r="C99" s="6">
        <v>83.5</v>
      </c>
      <c r="D99" s="6">
        <v>83.5</v>
      </c>
      <c r="E99" s="6">
        <v>20.8</v>
      </c>
      <c r="F99" s="69"/>
      <c r="G99" s="70">
        <f t="shared" si="11"/>
        <v>0.24910179640718563</v>
      </c>
      <c r="H99" s="70" t="e">
        <f>E99/#REF!</f>
        <v>#REF!</v>
      </c>
      <c r="I99" s="70" t="e">
        <f>E99/#REF!</f>
        <v>#REF!</v>
      </c>
      <c r="J99" s="71">
        <f t="shared" si="7"/>
        <v>0.24910179640718563</v>
      </c>
      <c r="K99" s="71">
        <f t="shared" si="8"/>
        <v>0.24910179640718563</v>
      </c>
    </row>
    <row r="100" spans="1:11" ht="12.75">
      <c r="A100" s="67" t="s">
        <v>49</v>
      </c>
      <c r="B100" s="63"/>
      <c r="C100" s="6">
        <v>83.5</v>
      </c>
      <c r="D100" s="6">
        <v>83.5</v>
      </c>
      <c r="E100" s="6">
        <v>20.9</v>
      </c>
      <c r="F100" s="69"/>
      <c r="G100" s="70">
        <f t="shared" si="11"/>
        <v>0.2502994011976048</v>
      </c>
      <c r="H100" s="70" t="e">
        <f>E100/#REF!</f>
        <v>#REF!</v>
      </c>
      <c r="I100" s="70" t="e">
        <f>E100/#REF!</f>
        <v>#REF!</v>
      </c>
      <c r="J100" s="71">
        <f t="shared" si="7"/>
        <v>0.2502994011976048</v>
      </c>
      <c r="K100" s="71">
        <f t="shared" si="8"/>
        <v>0.2502994011976048</v>
      </c>
    </row>
    <row r="101" spans="1:11" ht="12.75">
      <c r="A101" s="67" t="s">
        <v>50</v>
      </c>
      <c r="B101" s="63"/>
      <c r="C101" s="6">
        <v>83.5</v>
      </c>
      <c r="D101" s="6">
        <v>83.5</v>
      </c>
      <c r="E101" s="6">
        <v>20.9</v>
      </c>
      <c r="F101" s="69"/>
      <c r="G101" s="70">
        <f t="shared" si="11"/>
        <v>0.2502994011976048</v>
      </c>
      <c r="H101" s="70" t="e">
        <f>E101/#REF!</f>
        <v>#REF!</v>
      </c>
      <c r="I101" s="70" t="e">
        <f>E101/#REF!</f>
        <v>#REF!</v>
      </c>
      <c r="J101" s="71">
        <f t="shared" si="7"/>
        <v>0.2502994011976048</v>
      </c>
      <c r="K101" s="71">
        <f t="shared" si="8"/>
        <v>0.2502994011976048</v>
      </c>
    </row>
    <row r="102" spans="1:11" ht="12.75">
      <c r="A102" s="67" t="s">
        <v>51</v>
      </c>
      <c r="B102" s="63"/>
      <c r="C102" s="6">
        <v>83.5</v>
      </c>
      <c r="D102" s="6">
        <v>83.5</v>
      </c>
      <c r="E102" s="6">
        <v>20.9</v>
      </c>
      <c r="F102" s="69"/>
      <c r="G102" s="70">
        <f t="shared" si="11"/>
        <v>0.2502994011976048</v>
      </c>
      <c r="H102" s="70" t="e">
        <f>E102/#REF!</f>
        <v>#REF!</v>
      </c>
      <c r="I102" s="70" t="e">
        <f>E102/#REF!</f>
        <v>#REF!</v>
      </c>
      <c r="J102" s="71">
        <f t="shared" si="7"/>
        <v>0.2502994011976048</v>
      </c>
      <c r="K102" s="71">
        <f t="shared" si="8"/>
        <v>0.2502994011976048</v>
      </c>
    </row>
    <row r="103" spans="1:249" ht="12.75">
      <c r="A103" s="67" t="s">
        <v>52</v>
      </c>
      <c r="B103" s="63"/>
      <c r="C103" s="6">
        <v>83.5</v>
      </c>
      <c r="D103" s="6">
        <v>83.5</v>
      </c>
      <c r="E103" s="6">
        <v>20.9</v>
      </c>
      <c r="F103" s="69"/>
      <c r="G103" s="70">
        <f t="shared" si="11"/>
        <v>0.2502994011976048</v>
      </c>
      <c r="H103" s="70" t="e">
        <f>E103/#REF!</f>
        <v>#REF!</v>
      </c>
      <c r="I103" s="70" t="e">
        <f>E103/#REF!</f>
        <v>#REF!</v>
      </c>
      <c r="J103" s="71">
        <f t="shared" si="7"/>
        <v>0.2502994011976048</v>
      </c>
      <c r="K103" s="71">
        <f t="shared" si="8"/>
        <v>0.2502994011976048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7" t="s">
        <v>53</v>
      </c>
      <c r="B104" s="63"/>
      <c r="C104" s="29">
        <v>417.4</v>
      </c>
      <c r="D104" s="29">
        <v>417.4</v>
      </c>
      <c r="E104" s="29">
        <v>104.4</v>
      </c>
      <c r="F104" s="69"/>
      <c r="G104" s="70">
        <f t="shared" si="11"/>
        <v>0.250119789171059</v>
      </c>
      <c r="H104" s="5"/>
      <c r="I104" s="5"/>
      <c r="J104" s="71">
        <f t="shared" si="7"/>
        <v>0.250119789171059</v>
      </c>
      <c r="K104" s="71">
        <f t="shared" si="8"/>
        <v>0.250119789171059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6706.5</v>
      </c>
      <c r="E105" s="12">
        <f>E106+E107+E108+E109+E110+E111+E112+E113+E114</f>
        <v>591.5</v>
      </c>
      <c r="F105" s="12">
        <f>F106+F107+F108+F109+F110+F111+F112+F113+F114</f>
        <v>0</v>
      </c>
      <c r="G105" s="5">
        <f t="shared" si="11"/>
        <v>0.1545799033058931</v>
      </c>
      <c r="H105" s="16"/>
      <c r="I105" s="16"/>
      <c r="J105" s="15">
        <f t="shared" si="7"/>
        <v>0.1545799033058931</v>
      </c>
      <c r="K105" s="16">
        <f t="shared" si="8"/>
        <v>0.08819801684932528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7" t="s">
        <v>45</v>
      </c>
      <c r="B106" s="73"/>
      <c r="C106" s="73"/>
      <c r="D106" s="74">
        <v>12.5</v>
      </c>
      <c r="E106" s="72"/>
      <c r="F106" s="72"/>
      <c r="G106" s="70"/>
      <c r="H106" s="5"/>
      <c r="I106" s="5"/>
      <c r="J106" s="71"/>
      <c r="K106" s="7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7" t="s">
        <v>46</v>
      </c>
      <c r="B107" s="73"/>
      <c r="C107" s="73">
        <v>1115.5</v>
      </c>
      <c r="D107" s="74">
        <v>1128</v>
      </c>
      <c r="E107" s="72"/>
      <c r="F107" s="72"/>
      <c r="G107" s="70"/>
      <c r="H107" s="5"/>
      <c r="I107" s="5"/>
      <c r="J107" s="71">
        <f>E107/C107</f>
        <v>0</v>
      </c>
      <c r="K107" s="71">
        <f aca="true" t="shared" si="12" ref="K107:K114">E107/D107</f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7" t="s">
        <v>47</v>
      </c>
      <c r="B108" s="73"/>
      <c r="C108" s="74"/>
      <c r="D108" s="74">
        <v>12.5</v>
      </c>
      <c r="E108" s="72"/>
      <c r="F108" s="72"/>
      <c r="G108" s="70"/>
      <c r="H108" s="5"/>
      <c r="I108" s="5"/>
      <c r="J108" s="71"/>
      <c r="K108" s="71">
        <f t="shared" si="12"/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7" t="s">
        <v>48</v>
      </c>
      <c r="B109" s="73"/>
      <c r="C109" s="73"/>
      <c r="D109" s="74">
        <v>12.5</v>
      </c>
      <c r="E109" s="72"/>
      <c r="F109" s="72"/>
      <c r="G109" s="70"/>
      <c r="H109" s="5"/>
      <c r="I109" s="5"/>
      <c r="J109" s="71"/>
      <c r="K109" s="71">
        <f t="shared" si="12"/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7" t="s">
        <v>49</v>
      </c>
      <c r="B110" s="73"/>
      <c r="C110" s="73">
        <v>1382.1</v>
      </c>
      <c r="D110" s="74">
        <v>1724.6</v>
      </c>
      <c r="E110" s="72">
        <v>264</v>
      </c>
      <c r="F110" s="72"/>
      <c r="G110" s="70"/>
      <c r="H110" s="30"/>
      <c r="I110" s="30"/>
      <c r="J110" s="71">
        <f>E110/C110</f>
        <v>0.1910136748426308</v>
      </c>
      <c r="K110" s="71">
        <f t="shared" si="12"/>
        <v>0.1530789748347443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7" t="s">
        <v>50</v>
      </c>
      <c r="B111" s="73"/>
      <c r="C111" s="73">
        <v>1065.2</v>
      </c>
      <c r="D111" s="74">
        <v>1077.7</v>
      </c>
      <c r="E111" s="72">
        <v>177.5</v>
      </c>
      <c r="F111" s="72"/>
      <c r="G111" s="70"/>
      <c r="H111" s="5"/>
      <c r="I111" s="5"/>
      <c r="J111" s="71">
        <f>E111/C111</f>
        <v>0.16663537363875328</v>
      </c>
      <c r="K111" s="71">
        <f t="shared" si="12"/>
        <v>0.16470260740465806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7" t="s">
        <v>51</v>
      </c>
      <c r="B112" s="73"/>
      <c r="C112" s="73"/>
      <c r="D112" s="74">
        <v>12.5</v>
      </c>
      <c r="E112" s="72"/>
      <c r="F112" s="72"/>
      <c r="G112" s="70"/>
      <c r="H112" s="5"/>
      <c r="I112" s="5"/>
      <c r="J112" s="71"/>
      <c r="K112" s="71">
        <f t="shared" si="12"/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7" t="s">
        <v>52</v>
      </c>
      <c r="B113" s="73"/>
      <c r="C113" s="73">
        <v>263.7</v>
      </c>
      <c r="D113" s="74">
        <v>276.2</v>
      </c>
      <c r="E113" s="72">
        <v>150</v>
      </c>
      <c r="F113" s="72"/>
      <c r="G113" s="70"/>
      <c r="H113" s="5"/>
      <c r="I113" s="5"/>
      <c r="J113" s="71">
        <f>E113/C113</f>
        <v>0.5688282138794084</v>
      </c>
      <c r="K113" s="71">
        <f t="shared" si="12"/>
        <v>0.5430847212165097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7" t="s">
        <v>53</v>
      </c>
      <c r="B114" s="73"/>
      <c r="C114" s="73"/>
      <c r="D114" s="74">
        <v>2450</v>
      </c>
      <c r="E114" s="72"/>
      <c r="F114" s="69"/>
      <c r="G114" s="70"/>
      <c r="H114" s="5"/>
      <c r="I114" s="5"/>
      <c r="J114" s="71"/>
      <c r="K114" s="71">
        <f t="shared" si="12"/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96"/>
      <c r="B115" s="73"/>
      <c r="C115" s="73"/>
      <c r="D115" s="74"/>
      <c r="E115" s="72"/>
      <c r="F115" s="69"/>
      <c r="G115" s="70"/>
      <c r="H115" s="5"/>
      <c r="I115" s="5"/>
      <c r="J115" s="71"/>
      <c r="K115" s="7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114" t="s">
        <v>60</v>
      </c>
      <c r="B116" s="115"/>
      <c r="C116" s="12">
        <f>C117+C118+C119+C120+C121+C122+C123+C124+C125</f>
        <v>31505.800000000003</v>
      </c>
      <c r="D116" s="12">
        <f>D117+D118+D119+D120+D121+D122+D123+D124+D125</f>
        <v>34385.8</v>
      </c>
      <c r="E116" s="12">
        <f>E117+E118+E119+E120+E121+E122+E123+E124+E125</f>
        <v>6890.4</v>
      </c>
      <c r="F116" s="12">
        <f>F117+F118+F119+F120+F121+F122+F123+F124+F125</f>
        <v>0</v>
      </c>
      <c r="G116" s="30">
        <f aca="true" t="shared" si="13" ref="G116:G124">E116/C116</f>
        <v>0.21870258809489043</v>
      </c>
      <c r="H116" s="5" t="e">
        <f>E116/#REF!</f>
        <v>#REF!</v>
      </c>
      <c r="I116" s="5" t="e">
        <f>E116/#REF!</f>
        <v>#REF!</v>
      </c>
      <c r="J116" s="15">
        <f aca="true" t="shared" si="14" ref="J116:J135">E116/C116</f>
        <v>0.21870258809489043</v>
      </c>
      <c r="K116" s="16">
        <f aca="true" t="shared" si="15" ref="K116:K135">E116/D116</f>
        <v>0.20038504266295967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20" t="s">
        <v>45</v>
      </c>
      <c r="B117" s="21"/>
      <c r="C117" s="4">
        <f aca="true" t="shared" si="16" ref="C117:F125">C96+C86+C106</f>
        <v>4502.4</v>
      </c>
      <c r="D117" s="4">
        <f t="shared" si="16"/>
        <v>4514.9</v>
      </c>
      <c r="E117" s="4">
        <f t="shared" si="16"/>
        <v>1015.0999999999999</v>
      </c>
      <c r="F117" s="4">
        <f t="shared" si="16"/>
        <v>0</v>
      </c>
      <c r="G117" s="30">
        <f t="shared" si="13"/>
        <v>0.22545753375977257</v>
      </c>
      <c r="H117" s="5" t="e">
        <f>E117/#REF!</f>
        <v>#REF!</v>
      </c>
      <c r="I117" s="5" t="e">
        <f>E117/#REF!</f>
        <v>#REF!</v>
      </c>
      <c r="J117" s="15">
        <f t="shared" si="14"/>
        <v>0.22545753375977257</v>
      </c>
      <c r="K117" s="16">
        <f t="shared" si="15"/>
        <v>0.22483332964185254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46</v>
      </c>
      <c r="B118" s="11"/>
      <c r="C118" s="4">
        <f t="shared" si="16"/>
        <v>3156.3</v>
      </c>
      <c r="D118" s="4">
        <f t="shared" si="16"/>
        <v>3168.8</v>
      </c>
      <c r="E118" s="4">
        <f t="shared" si="16"/>
        <v>461.29999999999995</v>
      </c>
      <c r="F118" s="4">
        <f t="shared" si="16"/>
        <v>0</v>
      </c>
      <c r="G118" s="30">
        <f t="shared" si="13"/>
        <v>0.14615214016411618</v>
      </c>
      <c r="H118" s="5" t="e">
        <f>E118/#REF!</f>
        <v>#REF!</v>
      </c>
      <c r="I118" s="5" t="e">
        <f>E118/#REF!</f>
        <v>#REF!</v>
      </c>
      <c r="J118" s="15">
        <f t="shared" si="14"/>
        <v>0.14615214016411618</v>
      </c>
      <c r="K118" s="16">
        <f t="shared" si="15"/>
        <v>0.14557561221913656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47</v>
      </c>
      <c r="B119" s="11"/>
      <c r="C119" s="4">
        <f t="shared" si="16"/>
        <v>4442.5</v>
      </c>
      <c r="D119" s="4">
        <f t="shared" si="16"/>
        <v>4455</v>
      </c>
      <c r="E119" s="4">
        <f t="shared" si="16"/>
        <v>1001.5999999999999</v>
      </c>
      <c r="F119" s="4">
        <f t="shared" si="16"/>
        <v>0</v>
      </c>
      <c r="G119" s="30">
        <f t="shared" si="13"/>
        <v>0.22545863815419243</v>
      </c>
      <c r="H119" s="5" t="e">
        <f>E119/#REF!</f>
        <v>#REF!</v>
      </c>
      <c r="I119" s="5" t="e">
        <f>E119/#REF!</f>
        <v>#REF!</v>
      </c>
      <c r="J119" s="15">
        <f t="shared" si="14"/>
        <v>0.22545863815419243</v>
      </c>
      <c r="K119" s="16">
        <f t="shared" si="15"/>
        <v>0.22482603815937147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48</v>
      </c>
      <c r="B120" s="21"/>
      <c r="C120" s="4">
        <f t="shared" si="16"/>
        <v>2593.3</v>
      </c>
      <c r="D120" s="4">
        <f t="shared" si="16"/>
        <v>2605.8</v>
      </c>
      <c r="E120" s="4">
        <f t="shared" si="16"/>
        <v>585.5</v>
      </c>
      <c r="F120" s="4">
        <f t="shared" si="16"/>
        <v>0</v>
      </c>
      <c r="G120" s="30">
        <f t="shared" si="13"/>
        <v>0.22577411020707205</v>
      </c>
      <c r="H120" s="5" t="e">
        <f>E120/#REF!</f>
        <v>#REF!</v>
      </c>
      <c r="I120" s="5" t="e">
        <f>E120/#REF!</f>
        <v>#REF!</v>
      </c>
      <c r="J120" s="15">
        <f t="shared" si="14"/>
        <v>0.22577411020707205</v>
      </c>
      <c r="K120" s="16">
        <f t="shared" si="15"/>
        <v>0.22469107375853864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49</v>
      </c>
      <c r="B121" s="11"/>
      <c r="C121" s="4">
        <f t="shared" si="16"/>
        <v>3686</v>
      </c>
      <c r="D121" s="4">
        <f t="shared" si="16"/>
        <v>4028.5</v>
      </c>
      <c r="E121" s="4">
        <f t="shared" si="16"/>
        <v>784.5</v>
      </c>
      <c r="F121" s="4">
        <f t="shared" si="16"/>
        <v>0</v>
      </c>
      <c r="G121" s="30">
        <f t="shared" si="13"/>
        <v>0.21283233857840478</v>
      </c>
      <c r="H121" s="5" t="e">
        <f>E121/#REF!</f>
        <v>#REF!</v>
      </c>
      <c r="I121" s="5" t="e">
        <f>E121/#REF!</f>
        <v>#REF!</v>
      </c>
      <c r="J121" s="15">
        <f t="shared" si="14"/>
        <v>0.21283233857840478</v>
      </c>
      <c r="K121" s="16">
        <f t="shared" si="15"/>
        <v>0.19473749534566215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50</v>
      </c>
      <c r="B122" s="11"/>
      <c r="C122" s="4">
        <f t="shared" si="16"/>
        <v>4242.7</v>
      </c>
      <c r="D122" s="4">
        <f t="shared" si="16"/>
        <v>4255.2</v>
      </c>
      <c r="E122" s="4">
        <f t="shared" si="16"/>
        <v>894.5</v>
      </c>
      <c r="F122" s="4">
        <f t="shared" si="16"/>
        <v>0</v>
      </c>
      <c r="G122" s="30">
        <f t="shared" si="13"/>
        <v>0.2108327244443397</v>
      </c>
      <c r="H122" s="5" t="e">
        <f>E122/#REF!</f>
        <v>#REF!</v>
      </c>
      <c r="I122" s="5" t="e">
        <f>E122/#REF!</f>
        <v>#REF!</v>
      </c>
      <c r="J122" s="15">
        <f t="shared" si="14"/>
        <v>0.2108327244443397</v>
      </c>
      <c r="K122" s="16">
        <f t="shared" si="15"/>
        <v>0.2102133859748073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51</v>
      </c>
      <c r="B123" s="11"/>
      <c r="C123" s="4">
        <f t="shared" si="16"/>
        <v>3719.7</v>
      </c>
      <c r="D123" s="4">
        <f t="shared" si="16"/>
        <v>3732.2</v>
      </c>
      <c r="E123" s="4">
        <f t="shared" si="16"/>
        <v>839</v>
      </c>
      <c r="F123" s="4">
        <f t="shared" si="16"/>
        <v>0</v>
      </c>
      <c r="G123" s="30">
        <f t="shared" si="13"/>
        <v>0.2255558243944404</v>
      </c>
      <c r="H123" s="5" t="e">
        <f>E123/#REF!</f>
        <v>#REF!</v>
      </c>
      <c r="I123" s="5" t="e">
        <f>E123/#REF!</f>
        <v>#REF!</v>
      </c>
      <c r="J123" s="15">
        <f t="shared" si="14"/>
        <v>0.2255558243944404</v>
      </c>
      <c r="K123" s="16">
        <f t="shared" si="15"/>
        <v>0.22480038583141312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11" ht="12.75">
      <c r="A124" s="20" t="s">
        <v>52</v>
      </c>
      <c r="B124" s="11"/>
      <c r="C124" s="4">
        <f t="shared" si="16"/>
        <v>3697</v>
      </c>
      <c r="D124" s="4">
        <f t="shared" si="16"/>
        <v>3709.5</v>
      </c>
      <c r="E124" s="4">
        <f t="shared" si="16"/>
        <v>968.5</v>
      </c>
      <c r="F124" s="4">
        <f t="shared" si="16"/>
        <v>0</v>
      </c>
      <c r="G124" s="30">
        <f t="shared" si="13"/>
        <v>0.2619691641871788</v>
      </c>
      <c r="H124" s="5" t="e">
        <f>E124/#REF!</f>
        <v>#REF!</v>
      </c>
      <c r="I124" s="5" t="e">
        <f>E124/#REF!</f>
        <v>#REF!</v>
      </c>
      <c r="J124" s="15">
        <f t="shared" si="14"/>
        <v>0.2619691641871788</v>
      </c>
      <c r="K124" s="16">
        <f t="shared" si="15"/>
        <v>0.2610863997843375</v>
      </c>
    </row>
    <row r="125" spans="1:11" ht="12.75">
      <c r="A125" s="20" t="s">
        <v>53</v>
      </c>
      <c r="B125" s="11"/>
      <c r="C125" s="4">
        <f t="shared" si="16"/>
        <v>1465.9</v>
      </c>
      <c r="D125" s="4">
        <f t="shared" si="16"/>
        <v>3915.9</v>
      </c>
      <c r="E125" s="4">
        <f t="shared" si="16"/>
        <v>340.4</v>
      </c>
      <c r="F125" s="4">
        <f t="shared" si="16"/>
        <v>0</v>
      </c>
      <c r="G125" s="4">
        <f>G104+G94+G114</f>
        <v>0.250119789171059</v>
      </c>
      <c r="H125" s="4">
        <f>H104+H94+H114</f>
        <v>0</v>
      </c>
      <c r="I125" s="4">
        <f>I104+I94+I114</f>
        <v>0</v>
      </c>
      <c r="J125" s="15">
        <f t="shared" si="14"/>
        <v>0.2322122927894126</v>
      </c>
      <c r="K125" s="16">
        <f t="shared" si="15"/>
        <v>0.08692765392374677</v>
      </c>
    </row>
    <row r="126" spans="1:11" ht="16.5">
      <c r="A126" s="116" t="s">
        <v>38</v>
      </c>
      <c r="B126" s="117"/>
      <c r="C126" s="17">
        <f>C116+C75</f>
        <v>69932.3</v>
      </c>
      <c r="D126" s="17">
        <f>D116+D75</f>
        <v>72812.3</v>
      </c>
      <c r="E126" s="17">
        <f>E116+E75</f>
        <v>14856.5</v>
      </c>
      <c r="F126" s="84">
        <f>F116+F75</f>
        <v>0</v>
      </c>
      <c r="G126" s="18">
        <f aca="true" t="shared" si="17" ref="G126:G135">E126/C126</f>
        <v>0.21244117525092124</v>
      </c>
      <c r="H126" s="18" t="e">
        <f>E126/#REF!</f>
        <v>#REF!</v>
      </c>
      <c r="I126" s="18" t="e">
        <f>E126/#REF!</f>
        <v>#REF!</v>
      </c>
      <c r="J126" s="86">
        <f t="shared" si="14"/>
        <v>0.21244117525092124</v>
      </c>
      <c r="K126" s="52">
        <f t="shared" si="15"/>
        <v>0.2040383286889715</v>
      </c>
    </row>
    <row r="127" spans="1:11" ht="15">
      <c r="A127" s="22" t="s">
        <v>45</v>
      </c>
      <c r="B127" s="23"/>
      <c r="C127" s="24">
        <f aca="true" t="shared" si="18" ref="C127:F135">C76+C117</f>
        <v>7096.2</v>
      </c>
      <c r="D127" s="24">
        <f t="shared" si="18"/>
        <v>7108.7</v>
      </c>
      <c r="E127" s="24">
        <f t="shared" si="18"/>
        <v>1464.8999999999999</v>
      </c>
      <c r="F127" s="85">
        <f t="shared" si="18"/>
        <v>0</v>
      </c>
      <c r="G127" s="51">
        <f t="shared" si="17"/>
        <v>0.2064344296947662</v>
      </c>
      <c r="H127" s="51" t="e">
        <f>E127/#REF!</f>
        <v>#REF!</v>
      </c>
      <c r="I127" s="51" t="e">
        <f>E127/#REF!</f>
        <v>#REF!</v>
      </c>
      <c r="J127" s="93">
        <f t="shared" si="14"/>
        <v>0.2064344296947662</v>
      </c>
      <c r="K127" s="94">
        <f t="shared" si="15"/>
        <v>0.20607143359545343</v>
      </c>
    </row>
    <row r="128" spans="1:11" ht="15">
      <c r="A128" s="22" t="s">
        <v>46</v>
      </c>
      <c r="B128" s="23"/>
      <c r="C128" s="24">
        <f t="shared" si="18"/>
        <v>4488.1</v>
      </c>
      <c r="D128" s="24">
        <f t="shared" si="18"/>
        <v>4500.6</v>
      </c>
      <c r="E128" s="24">
        <f t="shared" si="18"/>
        <v>715</v>
      </c>
      <c r="F128" s="85">
        <f t="shared" si="18"/>
        <v>0</v>
      </c>
      <c r="G128" s="51">
        <f t="shared" si="17"/>
        <v>0.15931017579822196</v>
      </c>
      <c r="H128" s="51" t="e">
        <f>E128/#REF!</f>
        <v>#REF!</v>
      </c>
      <c r="I128" s="51" t="e">
        <f>E128/#REF!</f>
        <v>#REF!</v>
      </c>
      <c r="J128" s="93">
        <f t="shared" si="14"/>
        <v>0.15931017579822196</v>
      </c>
      <c r="K128" s="94">
        <f t="shared" si="15"/>
        <v>0.15886770652801846</v>
      </c>
    </row>
    <row r="129" spans="1:11" ht="15">
      <c r="A129" s="22" t="s">
        <v>47</v>
      </c>
      <c r="B129" s="23"/>
      <c r="C129" s="24">
        <f t="shared" si="18"/>
        <v>6652.8</v>
      </c>
      <c r="D129" s="24">
        <f t="shared" si="18"/>
        <v>6665.3</v>
      </c>
      <c r="E129" s="24">
        <f t="shared" si="18"/>
        <v>1356.6</v>
      </c>
      <c r="F129" s="85">
        <f t="shared" si="18"/>
        <v>0</v>
      </c>
      <c r="G129" s="51">
        <f t="shared" si="17"/>
        <v>0.20391414141414138</v>
      </c>
      <c r="H129" s="51" t="e">
        <f>E129/#REF!</f>
        <v>#REF!</v>
      </c>
      <c r="I129" s="51" t="e">
        <f>E129/#REF!</f>
        <v>#REF!</v>
      </c>
      <c r="J129" s="93">
        <f t="shared" si="14"/>
        <v>0.20391414141414138</v>
      </c>
      <c r="K129" s="94">
        <f t="shared" si="15"/>
        <v>0.20353172400342068</v>
      </c>
    </row>
    <row r="130" spans="1:11" ht="15">
      <c r="A130" s="22" t="s">
        <v>48</v>
      </c>
      <c r="B130" s="23"/>
      <c r="C130" s="24">
        <f t="shared" si="18"/>
        <v>5651.3</v>
      </c>
      <c r="D130" s="24">
        <f t="shared" si="18"/>
        <v>5663.8</v>
      </c>
      <c r="E130" s="24">
        <f t="shared" si="18"/>
        <v>1006.8000000000001</v>
      </c>
      <c r="F130" s="85">
        <f t="shared" si="18"/>
        <v>0</v>
      </c>
      <c r="G130" s="51">
        <f t="shared" si="17"/>
        <v>0.17815369914886842</v>
      </c>
      <c r="H130" s="51" t="e">
        <f>E130/#REF!</f>
        <v>#REF!</v>
      </c>
      <c r="I130" s="51" t="e">
        <f>E130/#REF!</f>
        <v>#REF!</v>
      </c>
      <c r="J130" s="93">
        <f t="shared" si="14"/>
        <v>0.17815369914886842</v>
      </c>
      <c r="K130" s="94">
        <f t="shared" si="15"/>
        <v>0.17776051414244853</v>
      </c>
    </row>
    <row r="131" spans="1:11" ht="15">
      <c r="A131" s="22" t="s">
        <v>49</v>
      </c>
      <c r="B131" s="23"/>
      <c r="C131" s="24">
        <f t="shared" si="18"/>
        <v>4960.5</v>
      </c>
      <c r="D131" s="24">
        <f t="shared" si="18"/>
        <v>5303</v>
      </c>
      <c r="E131" s="24">
        <f t="shared" si="18"/>
        <v>1004.8</v>
      </c>
      <c r="F131" s="85">
        <f t="shared" si="18"/>
        <v>0</v>
      </c>
      <c r="G131" s="51">
        <f t="shared" si="17"/>
        <v>0.20256022578369115</v>
      </c>
      <c r="H131" s="51" t="e">
        <f>E131/#REF!</f>
        <v>#REF!</v>
      </c>
      <c r="I131" s="51" t="e">
        <f>E131/#REF!</f>
        <v>#REF!</v>
      </c>
      <c r="J131" s="93">
        <f t="shared" si="14"/>
        <v>0.20256022578369115</v>
      </c>
      <c r="K131" s="94">
        <f t="shared" si="15"/>
        <v>0.18947765415802376</v>
      </c>
    </row>
    <row r="132" spans="1:11" ht="15">
      <c r="A132" s="22" t="s">
        <v>50</v>
      </c>
      <c r="B132" s="23"/>
      <c r="C132" s="24">
        <f t="shared" si="18"/>
        <v>7291.7</v>
      </c>
      <c r="D132" s="24">
        <f t="shared" si="18"/>
        <v>7304.2</v>
      </c>
      <c r="E132" s="24">
        <f t="shared" si="18"/>
        <v>1454.1</v>
      </c>
      <c r="F132" s="85">
        <f t="shared" si="18"/>
        <v>0</v>
      </c>
      <c r="G132" s="51">
        <f t="shared" si="17"/>
        <v>0.19941851694392254</v>
      </c>
      <c r="H132" s="51" t="e">
        <f>E132/#REF!</f>
        <v>#REF!</v>
      </c>
      <c r="I132" s="51" t="e">
        <f>E132/#REF!</f>
        <v>#REF!</v>
      </c>
      <c r="J132" s="93">
        <f t="shared" si="14"/>
        <v>0.19941851694392254</v>
      </c>
      <c r="K132" s="94">
        <f t="shared" si="15"/>
        <v>0.1990772432299225</v>
      </c>
    </row>
    <row r="133" spans="1:11" ht="15">
      <c r="A133" s="22" t="s">
        <v>51</v>
      </c>
      <c r="B133" s="23"/>
      <c r="C133" s="24">
        <f t="shared" si="18"/>
        <v>5446.299999999999</v>
      </c>
      <c r="D133" s="24">
        <f t="shared" si="18"/>
        <v>5458.799999999999</v>
      </c>
      <c r="E133" s="24">
        <f t="shared" si="18"/>
        <v>1154.4</v>
      </c>
      <c r="F133" s="85">
        <f t="shared" si="18"/>
        <v>0</v>
      </c>
      <c r="G133" s="51">
        <f t="shared" si="17"/>
        <v>0.21196041349172837</v>
      </c>
      <c r="H133" s="51" t="e">
        <f>E133/#REF!</f>
        <v>#REF!</v>
      </c>
      <c r="I133" s="51" t="e">
        <f>E133/#REF!</f>
        <v>#REF!</v>
      </c>
      <c r="J133" s="93">
        <f t="shared" si="14"/>
        <v>0.21196041349172837</v>
      </c>
      <c r="K133" s="94">
        <f t="shared" si="15"/>
        <v>0.21147504946142015</v>
      </c>
    </row>
    <row r="134" spans="1:11" ht="15">
      <c r="A134" s="22" t="s">
        <v>52</v>
      </c>
      <c r="B134" s="23"/>
      <c r="C134" s="24">
        <f t="shared" si="18"/>
        <v>6022.3</v>
      </c>
      <c r="D134" s="24">
        <f t="shared" si="18"/>
        <v>6034.8</v>
      </c>
      <c r="E134" s="24">
        <f t="shared" si="18"/>
        <v>1394.2</v>
      </c>
      <c r="F134" s="85">
        <f t="shared" si="18"/>
        <v>0</v>
      </c>
      <c r="G134" s="51">
        <f t="shared" si="17"/>
        <v>0.2315062351593245</v>
      </c>
      <c r="H134" s="51" t="e">
        <f>E134/#REF!</f>
        <v>#REF!</v>
      </c>
      <c r="I134" s="51" t="e">
        <f>E134/#REF!</f>
        <v>#REF!</v>
      </c>
      <c r="J134" s="93">
        <f t="shared" si="14"/>
        <v>0.2315062351593245</v>
      </c>
      <c r="K134" s="94">
        <f t="shared" si="15"/>
        <v>0.23102671173858289</v>
      </c>
    </row>
    <row r="135" spans="1:11" ht="15">
      <c r="A135" s="25" t="s">
        <v>53</v>
      </c>
      <c r="B135" s="23"/>
      <c r="C135" s="24">
        <f t="shared" si="18"/>
        <v>22323.1</v>
      </c>
      <c r="D135" s="24">
        <f t="shared" si="18"/>
        <v>24773.1</v>
      </c>
      <c r="E135" s="24">
        <f t="shared" si="18"/>
        <v>5305.7</v>
      </c>
      <c r="F135" s="24">
        <f t="shared" si="18"/>
        <v>0</v>
      </c>
      <c r="G135" s="51">
        <f t="shared" si="17"/>
        <v>0.23767756270410473</v>
      </c>
      <c r="H135" s="51" t="e">
        <f>E135/#REF!</f>
        <v>#REF!</v>
      </c>
      <c r="I135" s="51" t="e">
        <f>E135/#REF!</f>
        <v>#REF!</v>
      </c>
      <c r="J135" s="93">
        <f t="shared" si="14"/>
        <v>0.23767756270410473</v>
      </c>
      <c r="K135" s="94">
        <f t="shared" si="15"/>
        <v>0.214171823469812</v>
      </c>
    </row>
    <row r="136" spans="8:11" ht="12.75">
      <c r="H136" s="75"/>
      <c r="I136" s="75"/>
      <c r="J136" s="75"/>
      <c r="K136" s="75"/>
    </row>
    <row r="137" spans="8:11" ht="12.75">
      <c r="H137" s="75"/>
      <c r="I137" s="75"/>
      <c r="J137" s="75"/>
      <c r="K137" s="75"/>
    </row>
    <row r="138" spans="8:11" ht="12.75">
      <c r="H138" s="75"/>
      <c r="I138" s="75"/>
      <c r="J138" s="75"/>
      <c r="K138" s="75"/>
    </row>
    <row r="139" spans="8:11" ht="12.75">
      <c r="H139" s="75"/>
      <c r="I139" s="75"/>
      <c r="J139" s="75"/>
      <c r="K139" s="75"/>
    </row>
    <row r="140" spans="8:11" ht="12.75">
      <c r="H140" s="75"/>
      <c r="I140" s="75"/>
      <c r="J140" s="75"/>
      <c r="K140" s="75"/>
    </row>
    <row r="141" spans="8:11" ht="12.75">
      <c r="H141" s="75"/>
      <c r="I141" s="75"/>
      <c r="J141" s="75"/>
      <c r="K141" s="75"/>
    </row>
    <row r="142" spans="8:11" ht="12.75">
      <c r="H142" s="75"/>
      <c r="I142" s="75"/>
      <c r="J142" s="75"/>
      <c r="K142" s="75"/>
    </row>
    <row r="143" spans="8:11" ht="12.75">
      <c r="H143" s="75"/>
      <c r="I143" s="75"/>
      <c r="J143" s="75"/>
      <c r="K143" s="75"/>
    </row>
    <row r="144" spans="8:11" ht="12.75">
      <c r="H144" s="75"/>
      <c r="I144" s="75"/>
      <c r="J144" s="75"/>
      <c r="K144" s="75"/>
    </row>
    <row r="145" spans="8:11" ht="12.75">
      <c r="H145" s="75"/>
      <c r="I145" s="75"/>
      <c r="J145" s="75"/>
      <c r="K145" s="75"/>
    </row>
    <row r="146" spans="8:11" ht="12.75">
      <c r="H146" s="75"/>
      <c r="I146" s="75"/>
      <c r="J146" s="75"/>
      <c r="K146" s="75"/>
    </row>
    <row r="147" spans="8:11" ht="12.75">
      <c r="H147" s="75"/>
      <c r="I147" s="75"/>
      <c r="J147" s="75"/>
      <c r="K147" s="75"/>
    </row>
    <row r="148" spans="8:11" ht="12.75">
      <c r="H148" s="75"/>
      <c r="I148" s="75"/>
      <c r="J148" s="75"/>
      <c r="K148" s="75"/>
    </row>
    <row r="149" spans="8:11" ht="12.75">
      <c r="H149" s="75"/>
      <c r="I149" s="75"/>
      <c r="J149" s="75"/>
      <c r="K149" s="75"/>
    </row>
    <row r="150" spans="8:11" ht="12.75">
      <c r="H150" s="75"/>
      <c r="I150" s="75"/>
      <c r="J150" s="75"/>
      <c r="K150" s="75"/>
    </row>
    <row r="151" spans="8:11" ht="12.75">
      <c r="H151" s="75"/>
      <c r="I151" s="75"/>
      <c r="J151" s="75"/>
      <c r="K151" s="75"/>
    </row>
    <row r="152" spans="8:11" ht="12.75">
      <c r="H152" s="75"/>
      <c r="I152" s="75"/>
      <c r="J152" s="75"/>
      <c r="K152" s="75"/>
    </row>
    <row r="153" spans="8:11" ht="12.75">
      <c r="H153" s="75"/>
      <c r="I153" s="75"/>
      <c r="J153" s="75"/>
      <c r="K153" s="75"/>
    </row>
    <row r="154" spans="8:11" ht="12.75">
      <c r="H154" s="75"/>
      <c r="I154" s="75"/>
      <c r="J154" s="75"/>
      <c r="K154" s="75"/>
    </row>
    <row r="155" spans="8:11" ht="12.75">
      <c r="H155" s="75"/>
      <c r="I155" s="75"/>
      <c r="J155" s="75"/>
      <c r="K155" s="75"/>
    </row>
    <row r="156" spans="8:11" ht="12.75">
      <c r="H156" s="75"/>
      <c r="I156" s="75"/>
      <c r="J156" s="75"/>
      <c r="K156" s="75"/>
    </row>
    <row r="157" spans="8:11" ht="12.75">
      <c r="H157" s="75"/>
      <c r="I157" s="75"/>
      <c r="J157" s="75"/>
      <c r="K157" s="75"/>
    </row>
    <row r="158" spans="8:11" ht="12.75">
      <c r="H158" s="75"/>
      <c r="I158" s="75"/>
      <c r="J158" s="75"/>
      <c r="K158" s="75"/>
    </row>
    <row r="159" spans="8:11" ht="12.75">
      <c r="H159" s="75"/>
      <c r="I159" s="75"/>
      <c r="J159" s="75"/>
      <c r="K159" s="75"/>
    </row>
    <row r="160" spans="8:11" ht="12.75">
      <c r="H160" s="75"/>
      <c r="I160" s="75"/>
      <c r="J160" s="75"/>
      <c r="K160" s="75"/>
    </row>
    <row r="161" spans="8:11" ht="12.75">
      <c r="H161" s="75"/>
      <c r="I161" s="75"/>
      <c r="J161" s="75"/>
      <c r="K161" s="75"/>
    </row>
    <row r="162" spans="8:11" ht="12.75">
      <c r="H162" s="75"/>
      <c r="I162" s="75"/>
      <c r="J162" s="75"/>
      <c r="K162" s="75"/>
    </row>
    <row r="163" spans="8:11" ht="12.75">
      <c r="H163" s="75"/>
      <c r="I163" s="75"/>
      <c r="J163" s="75"/>
      <c r="K163" s="75"/>
    </row>
    <row r="164" spans="8:11" ht="12.75">
      <c r="H164" s="75"/>
      <c r="I164" s="75"/>
      <c r="J164" s="75"/>
      <c r="K164" s="75"/>
    </row>
    <row r="165" spans="8:11" ht="12.75">
      <c r="H165" s="75"/>
      <c r="I165" s="75"/>
      <c r="J165" s="75"/>
      <c r="K165" s="75"/>
    </row>
    <row r="166" spans="8:11" ht="12.75">
      <c r="H166" s="75"/>
      <c r="I166" s="75"/>
      <c r="J166" s="75"/>
      <c r="K166" s="75"/>
    </row>
    <row r="167" spans="8:11" ht="12.75">
      <c r="H167" s="75"/>
      <c r="I167" s="75"/>
      <c r="J167" s="75"/>
      <c r="K167" s="75"/>
    </row>
    <row r="168" spans="8:11" ht="12.75">
      <c r="H168" s="75"/>
      <c r="I168" s="75"/>
      <c r="J168" s="75"/>
      <c r="K168" s="75"/>
    </row>
    <row r="169" spans="8:11" ht="12.75">
      <c r="H169" s="75"/>
      <c r="I169" s="75"/>
      <c r="J169" s="75"/>
      <c r="K169" s="75"/>
    </row>
    <row r="170" spans="8:11" ht="12.75">
      <c r="H170" s="75"/>
      <c r="I170" s="75"/>
      <c r="J170" s="75"/>
      <c r="K170" s="75"/>
    </row>
    <row r="171" spans="8:11" ht="12.75">
      <c r="H171" s="75"/>
      <c r="I171" s="75"/>
      <c r="J171" s="75"/>
      <c r="K171" s="75"/>
    </row>
    <row r="172" spans="8:11" ht="12.75">
      <c r="H172" s="75"/>
      <c r="I172" s="75"/>
      <c r="J172" s="75"/>
      <c r="K172" s="75"/>
    </row>
    <row r="173" spans="8:11" ht="12.75">
      <c r="H173" s="75"/>
      <c r="I173" s="75"/>
      <c r="J173" s="75"/>
      <c r="K173" s="75"/>
    </row>
    <row r="174" spans="8:11" ht="12.75">
      <c r="H174" s="75"/>
      <c r="I174" s="75"/>
      <c r="J174" s="75"/>
      <c r="K174" s="75"/>
    </row>
    <row r="175" spans="8:11" ht="12.75">
      <c r="H175" s="75"/>
      <c r="I175" s="75"/>
      <c r="J175" s="75"/>
      <c r="K175" s="75"/>
    </row>
    <row r="176" spans="8:11" ht="12.75">
      <c r="H176" s="75"/>
      <c r="I176" s="75"/>
      <c r="J176" s="75"/>
      <c r="K176" s="75"/>
    </row>
    <row r="177" spans="8:11" ht="12.75">
      <c r="H177" s="75"/>
      <c r="I177" s="75"/>
      <c r="J177" s="75"/>
      <c r="K177" s="75"/>
    </row>
    <row r="178" spans="8:11" ht="12.75">
      <c r="H178" s="75"/>
      <c r="I178" s="75"/>
      <c r="J178" s="75"/>
      <c r="K178" s="75"/>
    </row>
    <row r="179" spans="8:11" ht="12.75">
      <c r="H179" s="75"/>
      <c r="I179" s="75"/>
      <c r="J179" s="75"/>
      <c r="K179" s="75"/>
    </row>
    <row r="180" spans="8:11" ht="12.75">
      <c r="H180" s="75"/>
      <c r="I180" s="75"/>
      <c r="J180" s="75"/>
      <c r="K180" s="75"/>
    </row>
    <row r="181" spans="8:11" ht="12.75">
      <c r="H181" s="75"/>
      <c r="I181" s="75"/>
      <c r="J181" s="75"/>
      <c r="K181" s="75"/>
    </row>
    <row r="182" spans="8:11" ht="12.75">
      <c r="H182" s="75"/>
      <c r="I182" s="75"/>
      <c r="J182" s="75"/>
      <c r="K182" s="75"/>
    </row>
    <row r="183" spans="8:11" ht="12.75">
      <c r="H183" s="75"/>
      <c r="I183" s="75"/>
      <c r="J183" s="75"/>
      <c r="K183" s="75"/>
    </row>
    <row r="184" spans="8:11" ht="12.75">
      <c r="H184" s="75"/>
      <c r="I184" s="75"/>
      <c r="J184" s="75"/>
      <c r="K184" s="75"/>
    </row>
    <row r="185" spans="8:11" ht="12.75">
      <c r="H185" s="75"/>
      <c r="I185" s="75"/>
      <c r="J185" s="75"/>
      <c r="K185" s="75"/>
    </row>
    <row r="186" spans="8:11" ht="12.75">
      <c r="H186" s="75"/>
      <c r="I186" s="75"/>
      <c r="J186" s="75"/>
      <c r="K186" s="75"/>
    </row>
    <row r="187" spans="8:11" ht="12.75">
      <c r="H187" s="75"/>
      <c r="I187" s="75"/>
      <c r="J187" s="75"/>
      <c r="K187" s="75"/>
    </row>
    <row r="188" spans="8:11" ht="12.75">
      <c r="H188" s="75"/>
      <c r="I188" s="75"/>
      <c r="J188" s="75"/>
      <c r="K188" s="75"/>
    </row>
    <row r="189" spans="8:11" ht="12.75">
      <c r="H189" s="75"/>
      <c r="I189" s="75"/>
      <c r="J189" s="75"/>
      <c r="K189" s="75"/>
    </row>
    <row r="190" spans="8:11" ht="12.75">
      <c r="H190" s="75"/>
      <c r="I190" s="75"/>
      <c r="J190" s="75"/>
      <c r="K190" s="75"/>
    </row>
    <row r="191" spans="8:11" ht="12.75">
      <c r="H191" s="75"/>
      <c r="I191" s="75"/>
      <c r="J191" s="75"/>
      <c r="K191" s="75"/>
    </row>
    <row r="192" spans="8:11" ht="12.75">
      <c r="H192" s="75"/>
      <c r="I192" s="75"/>
      <c r="J192" s="75"/>
      <c r="K192" s="75"/>
    </row>
    <row r="193" spans="8:11" ht="12.75">
      <c r="H193" s="75"/>
      <c r="I193" s="75"/>
      <c r="J193" s="75"/>
      <c r="K193" s="75"/>
    </row>
    <row r="194" spans="8:11" ht="12.75">
      <c r="H194" s="75"/>
      <c r="I194" s="75"/>
      <c r="J194" s="75"/>
      <c r="K194" s="75"/>
    </row>
    <row r="195" spans="8:11" ht="12.75">
      <c r="H195" s="75"/>
      <c r="I195" s="75"/>
      <c r="J195" s="75"/>
      <c r="K195" s="75"/>
    </row>
    <row r="196" spans="8:11" ht="12.75">
      <c r="H196" s="75"/>
      <c r="I196" s="75"/>
      <c r="J196" s="75"/>
      <c r="K196" s="75"/>
    </row>
    <row r="197" spans="8:11" ht="12.75">
      <c r="H197" s="75"/>
      <c r="I197" s="75"/>
      <c r="J197" s="75"/>
      <c r="K197" s="75"/>
    </row>
    <row r="198" spans="8:11" ht="12.75">
      <c r="H198" s="75"/>
      <c r="I198" s="75"/>
      <c r="J198" s="75"/>
      <c r="K198" s="75"/>
    </row>
    <row r="199" spans="8:11" ht="12.75">
      <c r="H199" s="75"/>
      <c r="I199" s="75"/>
      <c r="J199" s="75"/>
      <c r="K199" s="75"/>
    </row>
    <row r="200" spans="8:11" ht="12.75">
      <c r="H200" s="75"/>
      <c r="I200" s="75"/>
      <c r="J200" s="75"/>
      <c r="K200" s="75"/>
    </row>
    <row r="201" spans="8:11" ht="12.75">
      <c r="H201" s="75"/>
      <c r="I201" s="75"/>
      <c r="J201" s="75"/>
      <c r="K201" s="75"/>
    </row>
    <row r="202" spans="8:11" ht="12.75">
      <c r="H202" s="75"/>
      <c r="I202" s="75"/>
      <c r="J202" s="75"/>
      <c r="K202" s="75"/>
    </row>
    <row r="203" spans="8:11" ht="12.75">
      <c r="H203" s="75"/>
      <c r="I203" s="75"/>
      <c r="J203" s="75"/>
      <c r="K203" s="75"/>
    </row>
    <row r="204" spans="8:11" ht="12.75">
      <c r="H204" s="75"/>
      <c r="I204" s="75"/>
      <c r="J204" s="75"/>
      <c r="K204" s="75"/>
    </row>
    <row r="205" spans="8:11" ht="12.75">
      <c r="H205" s="75"/>
      <c r="I205" s="75"/>
      <c r="J205" s="75"/>
      <c r="K205" s="75"/>
    </row>
    <row r="206" spans="8:11" ht="12.75">
      <c r="H206" s="75"/>
      <c r="I206" s="75"/>
      <c r="J206" s="75"/>
      <c r="K206" s="75"/>
    </row>
    <row r="207" spans="8:11" ht="12.75">
      <c r="H207" s="75"/>
      <c r="I207" s="75"/>
      <c r="J207" s="75"/>
      <c r="K207" s="75"/>
    </row>
    <row r="208" spans="8:11" ht="12.75">
      <c r="H208" s="75"/>
      <c r="I208" s="75"/>
      <c r="J208" s="75"/>
      <c r="K208" s="75"/>
    </row>
    <row r="209" spans="8:11" ht="12.75">
      <c r="H209" s="75"/>
      <c r="I209" s="75"/>
      <c r="J209" s="75"/>
      <c r="K209" s="75"/>
    </row>
    <row r="210" spans="8:11" ht="12.75">
      <c r="H210" s="75"/>
      <c r="I210" s="75"/>
      <c r="J210" s="75"/>
      <c r="K210" s="75"/>
    </row>
    <row r="211" spans="8:11" ht="12.75">
      <c r="H211" s="75"/>
      <c r="I211" s="75"/>
      <c r="J211" s="75"/>
      <c r="K211" s="75"/>
    </row>
    <row r="212" spans="8:11" ht="12.75">
      <c r="H212" s="75"/>
      <c r="I212" s="75"/>
      <c r="J212" s="75"/>
      <c r="K212" s="75"/>
    </row>
    <row r="213" spans="8:11" ht="12.75">
      <c r="H213" s="75"/>
      <c r="I213" s="75"/>
      <c r="J213" s="75"/>
      <c r="K213" s="75"/>
    </row>
    <row r="214" spans="8:11" ht="12.75">
      <c r="H214" s="75"/>
      <c r="I214" s="75"/>
      <c r="J214" s="75"/>
      <c r="K214" s="75"/>
    </row>
    <row r="215" spans="8:11" ht="12.75">
      <c r="H215" s="75"/>
      <c r="I215" s="75"/>
      <c r="J215" s="75"/>
      <c r="K215" s="75"/>
    </row>
    <row r="216" spans="8:11" ht="12.75">
      <c r="H216" s="75"/>
      <c r="I216" s="75"/>
      <c r="J216" s="75"/>
      <c r="K216" s="75"/>
    </row>
    <row r="217" spans="8:11" ht="12.75">
      <c r="H217" s="75"/>
      <c r="I217" s="75"/>
      <c r="J217" s="75"/>
      <c r="K217" s="75"/>
    </row>
    <row r="218" spans="8:11" ht="12.75">
      <c r="H218" s="75"/>
      <c r="I218" s="75"/>
      <c r="J218" s="75"/>
      <c r="K218" s="75"/>
    </row>
    <row r="219" spans="8:11" ht="12.75">
      <c r="H219" s="75"/>
      <c r="I219" s="75"/>
      <c r="J219" s="75"/>
      <c r="K219" s="75"/>
    </row>
    <row r="220" spans="8:11" ht="12.75">
      <c r="H220" s="75"/>
      <c r="I220" s="75"/>
      <c r="J220" s="75"/>
      <c r="K220" s="75"/>
    </row>
    <row r="221" spans="8:11" ht="12.75">
      <c r="H221" s="75"/>
      <c r="I221" s="75"/>
      <c r="J221" s="75"/>
      <c r="K221" s="75"/>
    </row>
    <row r="222" spans="8:11" ht="12.75">
      <c r="H222" s="75"/>
      <c r="I222" s="75"/>
      <c r="J222" s="75"/>
      <c r="K222" s="75"/>
    </row>
    <row r="223" spans="8:11" ht="12.75">
      <c r="H223" s="75"/>
      <c r="I223" s="75"/>
      <c r="J223" s="75"/>
      <c r="K223" s="75"/>
    </row>
    <row r="224" spans="8:11" ht="12.75">
      <c r="H224" s="75"/>
      <c r="I224" s="75"/>
      <c r="J224" s="75"/>
      <c r="K224" s="75"/>
    </row>
    <row r="225" spans="8:11" ht="12.75">
      <c r="H225" s="75"/>
      <c r="I225" s="75"/>
      <c r="J225" s="75"/>
      <c r="K225" s="75"/>
    </row>
    <row r="226" spans="8:11" ht="12.75">
      <c r="H226" s="75"/>
      <c r="I226" s="75"/>
      <c r="J226" s="75"/>
      <c r="K226" s="75"/>
    </row>
    <row r="227" spans="8:11" ht="12.75">
      <c r="H227" s="75"/>
      <c r="I227" s="75"/>
      <c r="J227" s="75"/>
      <c r="K227" s="75"/>
    </row>
    <row r="228" spans="8:11" ht="12.75">
      <c r="H228" s="75"/>
      <c r="I228" s="75"/>
      <c r="J228" s="75"/>
      <c r="K228" s="75"/>
    </row>
    <row r="229" spans="8:11" ht="12.75">
      <c r="H229" s="75"/>
      <c r="I229" s="75"/>
      <c r="J229" s="75"/>
      <c r="K229" s="75"/>
    </row>
    <row r="230" spans="8:11" ht="12.75">
      <c r="H230" s="75"/>
      <c r="I230" s="75"/>
      <c r="J230" s="75"/>
      <c r="K230" s="75"/>
    </row>
    <row r="231" spans="8:11" ht="12.75">
      <c r="H231" s="75"/>
      <c r="I231" s="75"/>
      <c r="J231" s="75"/>
      <c r="K231" s="75"/>
    </row>
    <row r="232" spans="8:11" ht="12.75">
      <c r="H232" s="75"/>
      <c r="I232" s="75"/>
      <c r="J232" s="75"/>
      <c r="K232" s="75"/>
    </row>
    <row r="233" spans="8:11" ht="12.75">
      <c r="H233" s="75"/>
      <c r="I233" s="75"/>
      <c r="J233" s="75"/>
      <c r="K233" s="75"/>
    </row>
    <row r="234" spans="8:11" ht="12.75">
      <c r="H234" s="75"/>
      <c r="I234" s="75"/>
      <c r="J234" s="75"/>
      <c r="K234" s="75"/>
    </row>
    <row r="235" spans="8:11" ht="12.75">
      <c r="H235" s="75"/>
      <c r="I235" s="75"/>
      <c r="J235" s="75"/>
      <c r="K235" s="75"/>
    </row>
    <row r="236" spans="8:11" ht="12.75">
      <c r="H236" s="75"/>
      <c r="I236" s="75"/>
      <c r="J236" s="75"/>
      <c r="K236" s="75"/>
    </row>
    <row r="237" spans="8:11" ht="12.75">
      <c r="H237" s="75"/>
      <c r="I237" s="75"/>
      <c r="J237" s="75"/>
      <c r="K237" s="75"/>
    </row>
    <row r="238" spans="8:11" ht="12.75">
      <c r="H238" s="75"/>
      <c r="I238" s="75"/>
      <c r="J238" s="75"/>
      <c r="K238" s="75"/>
    </row>
    <row r="239" spans="8:11" ht="12.75">
      <c r="H239" s="75"/>
      <c r="I239" s="75"/>
      <c r="J239" s="75"/>
      <c r="K239" s="75"/>
    </row>
    <row r="240" spans="8:11" ht="12.75">
      <c r="H240" s="75"/>
      <c r="I240" s="75"/>
      <c r="J240" s="75"/>
      <c r="K240" s="75"/>
    </row>
    <row r="241" spans="8:11" ht="12.75">
      <c r="H241" s="75"/>
      <c r="I241" s="75"/>
      <c r="J241" s="75"/>
      <c r="K241" s="75"/>
    </row>
    <row r="242" spans="8:11" ht="12.75">
      <c r="H242" s="75"/>
      <c r="I242" s="75"/>
      <c r="J242" s="75"/>
      <c r="K242" s="75"/>
    </row>
    <row r="243" spans="8:11" ht="12.75">
      <c r="H243" s="75"/>
      <c r="I243" s="75"/>
      <c r="J243" s="75"/>
      <c r="K243" s="75"/>
    </row>
    <row r="244" spans="8:11" ht="12.75">
      <c r="H244" s="75"/>
      <c r="I244" s="75"/>
      <c r="J244" s="75"/>
      <c r="K244" s="75"/>
    </row>
    <row r="245" spans="8:11" ht="12.75">
      <c r="H245" s="75"/>
      <c r="I245" s="75"/>
      <c r="J245" s="75"/>
      <c r="K245" s="75"/>
    </row>
    <row r="246" spans="8:11" ht="12.75">
      <c r="H246" s="75"/>
      <c r="I246" s="75"/>
      <c r="J246" s="75"/>
      <c r="K246" s="75"/>
    </row>
    <row r="247" spans="8:11" ht="12.75">
      <c r="H247" s="75"/>
      <c r="I247" s="75"/>
      <c r="J247" s="75"/>
      <c r="K247" s="75"/>
    </row>
    <row r="248" spans="8:11" ht="12.75">
      <c r="H248" s="75"/>
      <c r="I248" s="75"/>
      <c r="J248" s="75"/>
      <c r="K248" s="75"/>
    </row>
    <row r="249" spans="8:11" ht="12.75">
      <c r="H249" s="75"/>
      <c r="I249" s="75"/>
      <c r="J249" s="75"/>
      <c r="K249" s="75"/>
    </row>
    <row r="250" spans="8:11" ht="12.75">
      <c r="H250" s="75"/>
      <c r="I250" s="75"/>
      <c r="J250" s="75"/>
      <c r="K250" s="75"/>
    </row>
    <row r="251" spans="8:11" ht="12.75">
      <c r="H251" s="75"/>
      <c r="I251" s="75"/>
      <c r="J251" s="75"/>
      <c r="K251" s="75"/>
    </row>
    <row r="252" spans="8:11" ht="12.75">
      <c r="H252" s="75"/>
      <c r="I252" s="75"/>
      <c r="J252" s="75"/>
      <c r="K252" s="75"/>
    </row>
    <row r="253" spans="8:11" ht="12.75">
      <c r="H253" s="75"/>
      <c r="I253" s="75"/>
      <c r="J253" s="75"/>
      <c r="K253" s="75"/>
    </row>
    <row r="254" spans="8:11" ht="12.75">
      <c r="H254" s="75"/>
      <c r="I254" s="75"/>
      <c r="J254" s="75"/>
      <c r="K254" s="75"/>
    </row>
    <row r="255" spans="8:11" ht="12.75">
      <c r="H255" s="75"/>
      <c r="I255" s="75"/>
      <c r="J255" s="75"/>
      <c r="K255" s="75"/>
    </row>
    <row r="256" spans="8:11" ht="12.75">
      <c r="H256" s="75"/>
      <c r="I256" s="75"/>
      <c r="J256" s="75"/>
      <c r="K256" s="75"/>
    </row>
    <row r="257" spans="8:11" ht="12.75">
      <c r="H257" s="75"/>
      <c r="I257" s="75"/>
      <c r="J257" s="75"/>
      <c r="K257" s="75"/>
    </row>
    <row r="258" spans="8:11" ht="12.75">
      <c r="H258" s="75"/>
      <c r="I258" s="75"/>
      <c r="J258" s="75"/>
      <c r="K258" s="75"/>
    </row>
    <row r="259" spans="8:11" ht="12.75">
      <c r="H259" s="75"/>
      <c r="I259" s="75"/>
      <c r="J259" s="75"/>
      <c r="K259" s="75"/>
    </row>
    <row r="260" spans="8:11" ht="12.75">
      <c r="H260" s="75"/>
      <c r="I260" s="75"/>
      <c r="J260" s="75"/>
      <c r="K260" s="75"/>
    </row>
    <row r="261" spans="8:11" ht="12.75">
      <c r="H261" s="75"/>
      <c r="I261" s="75"/>
      <c r="J261" s="75"/>
      <c r="K261" s="75"/>
    </row>
    <row r="262" spans="8:11" ht="12.75">
      <c r="H262" s="75"/>
      <c r="I262" s="75"/>
      <c r="J262" s="75"/>
      <c r="K262" s="75"/>
    </row>
    <row r="263" spans="8:11" ht="12.75">
      <c r="H263" s="75"/>
      <c r="I263" s="75"/>
      <c r="J263" s="75"/>
      <c r="K263" s="75"/>
    </row>
    <row r="264" spans="8:11" ht="12.75">
      <c r="H264" s="75"/>
      <c r="I264" s="75"/>
      <c r="J264" s="75"/>
      <c r="K264" s="75"/>
    </row>
    <row r="265" spans="8:11" ht="12.75">
      <c r="H265" s="75"/>
      <c r="I265" s="75"/>
      <c r="J265" s="75"/>
      <c r="K265" s="75"/>
    </row>
    <row r="266" spans="8:11" ht="12.75">
      <c r="H266" s="75"/>
      <c r="I266" s="75"/>
      <c r="J266" s="75"/>
      <c r="K266" s="75"/>
    </row>
    <row r="267" spans="8:11" ht="12.75">
      <c r="H267" s="75"/>
      <c r="I267" s="75"/>
      <c r="J267" s="75"/>
      <c r="K267" s="75"/>
    </row>
    <row r="268" spans="8:11" ht="12.75">
      <c r="H268" s="75"/>
      <c r="I268" s="75"/>
      <c r="J268" s="75"/>
      <c r="K268" s="75"/>
    </row>
    <row r="269" spans="8:11" ht="12.75">
      <c r="H269" s="75"/>
      <c r="I269" s="75"/>
      <c r="J269" s="75"/>
      <c r="K269" s="75"/>
    </row>
    <row r="270" spans="8:11" ht="12.75">
      <c r="H270" s="75"/>
      <c r="I270" s="75"/>
      <c r="J270" s="75"/>
      <c r="K270" s="75"/>
    </row>
    <row r="271" spans="8:11" ht="12.75">
      <c r="H271" s="75"/>
      <c r="I271" s="75"/>
      <c r="J271" s="75"/>
      <c r="K271" s="75"/>
    </row>
    <row r="272" spans="8:11" ht="12.75">
      <c r="H272" s="75"/>
      <c r="I272" s="75"/>
      <c r="J272" s="75"/>
      <c r="K272" s="75"/>
    </row>
    <row r="273" spans="8:11" ht="12.75">
      <c r="H273" s="75"/>
      <c r="I273" s="75"/>
      <c r="J273" s="75"/>
      <c r="K273" s="75"/>
    </row>
    <row r="274" spans="8:11" ht="12.75">
      <c r="H274" s="75"/>
      <c r="I274" s="75"/>
      <c r="J274" s="75"/>
      <c r="K274" s="75"/>
    </row>
    <row r="275" spans="8:11" ht="12.75">
      <c r="H275" s="75"/>
      <c r="I275" s="75"/>
      <c r="J275" s="75"/>
      <c r="K275" s="75"/>
    </row>
    <row r="276" spans="8:11" ht="12.75">
      <c r="H276" s="75"/>
      <c r="I276" s="75"/>
      <c r="J276" s="75"/>
      <c r="K276" s="75"/>
    </row>
    <row r="277" spans="8:11" ht="12.75">
      <c r="H277" s="75"/>
      <c r="I277" s="75"/>
      <c r="J277" s="75"/>
      <c r="K277" s="75"/>
    </row>
    <row r="278" spans="8:11" ht="12.75">
      <c r="H278" s="75"/>
      <c r="I278" s="75"/>
      <c r="J278" s="75"/>
      <c r="K278" s="75"/>
    </row>
    <row r="279" spans="8:11" ht="12.75">
      <c r="H279" s="75"/>
      <c r="I279" s="75"/>
      <c r="J279" s="75"/>
      <c r="K279" s="75"/>
    </row>
    <row r="280" spans="8:11" ht="12.75">
      <c r="H280" s="75"/>
      <c r="I280" s="75"/>
      <c r="J280" s="75"/>
      <c r="K280" s="75"/>
    </row>
    <row r="281" spans="8:11" ht="12.75">
      <c r="H281" s="75"/>
      <c r="I281" s="75"/>
      <c r="J281" s="75"/>
      <c r="K281" s="75"/>
    </row>
    <row r="282" spans="8:11" ht="12.75">
      <c r="H282" s="75"/>
      <c r="I282" s="75"/>
      <c r="J282" s="75"/>
      <c r="K282" s="75"/>
    </row>
    <row r="283" spans="8:11" ht="12.75">
      <c r="H283" s="75"/>
      <c r="I283" s="75"/>
      <c r="J283" s="75"/>
      <c r="K283" s="75"/>
    </row>
    <row r="284" spans="8:11" ht="12.75">
      <c r="H284" s="75"/>
      <c r="I284" s="75"/>
      <c r="J284" s="75"/>
      <c r="K284" s="75"/>
    </row>
    <row r="285" spans="8:11" ht="12.75">
      <c r="H285" s="75"/>
      <c r="I285" s="75"/>
      <c r="J285" s="75"/>
      <c r="K285" s="75"/>
    </row>
    <row r="286" spans="8:11" ht="12.75">
      <c r="H286" s="75"/>
      <c r="I286" s="75"/>
      <c r="J286" s="75"/>
      <c r="K286" s="75"/>
    </row>
    <row r="287" spans="8:11" ht="12.75">
      <c r="H287" s="75"/>
      <c r="I287" s="75"/>
      <c r="J287" s="75"/>
      <c r="K287" s="75"/>
    </row>
    <row r="288" spans="8:11" ht="12.75">
      <c r="H288" s="75"/>
      <c r="I288" s="75"/>
      <c r="J288" s="75"/>
      <c r="K288" s="75"/>
    </row>
    <row r="289" spans="8:11" ht="12.75">
      <c r="H289" s="75"/>
      <c r="I289" s="75"/>
      <c r="J289" s="75"/>
      <c r="K289" s="75"/>
    </row>
    <row r="290" spans="8:11" ht="12.75">
      <c r="H290" s="75"/>
      <c r="I290" s="75"/>
      <c r="J290" s="75"/>
      <c r="K290" s="75"/>
    </row>
    <row r="291" spans="8:11" ht="12.75">
      <c r="H291" s="75"/>
      <c r="I291" s="75"/>
      <c r="J291" s="75"/>
      <c r="K291" s="75"/>
    </row>
    <row r="292" spans="8:11" ht="12.75">
      <c r="H292" s="75"/>
      <c r="I292" s="75"/>
      <c r="J292" s="75"/>
      <c r="K292" s="75"/>
    </row>
    <row r="293" spans="8:11" ht="12.75">
      <c r="H293" s="75"/>
      <c r="I293" s="75"/>
      <c r="J293" s="75"/>
      <c r="K293" s="75"/>
    </row>
    <row r="294" spans="8:11" ht="12.75">
      <c r="H294" s="75"/>
      <c r="I294" s="75"/>
      <c r="J294" s="75"/>
      <c r="K294" s="75"/>
    </row>
    <row r="295" spans="8:11" ht="12.75">
      <c r="H295" s="75"/>
      <c r="I295" s="75"/>
      <c r="J295" s="75"/>
      <c r="K295" s="75"/>
    </row>
    <row r="296" spans="8:11" ht="12.75">
      <c r="H296" s="75"/>
      <c r="I296" s="75"/>
      <c r="J296" s="75"/>
      <c r="K296" s="75"/>
    </row>
    <row r="297" spans="8:11" ht="12.75">
      <c r="H297" s="75"/>
      <c r="I297" s="75"/>
      <c r="J297" s="75"/>
      <c r="K297" s="75"/>
    </row>
    <row r="298" spans="8:11" ht="12.75">
      <c r="H298" s="75"/>
      <c r="I298" s="75"/>
      <c r="J298" s="75"/>
      <c r="K298" s="75"/>
    </row>
    <row r="299" spans="8:11" ht="12.75">
      <c r="H299" s="75"/>
      <c r="I299" s="75"/>
      <c r="J299" s="75"/>
      <c r="K299" s="75"/>
    </row>
    <row r="300" spans="8:11" ht="12.75">
      <c r="H300" s="75"/>
      <c r="I300" s="75"/>
      <c r="J300" s="75"/>
      <c r="K300" s="75"/>
    </row>
    <row r="301" spans="8:11" ht="12.75">
      <c r="H301" s="75"/>
      <c r="I301" s="75"/>
      <c r="J301" s="75"/>
      <c r="K301" s="75"/>
    </row>
    <row r="302" spans="8:11" ht="12.75">
      <c r="H302" s="75"/>
      <c r="I302" s="75"/>
      <c r="J302" s="75"/>
      <c r="K302" s="75"/>
    </row>
    <row r="303" spans="8:11" ht="12.75">
      <c r="H303" s="75"/>
      <c r="I303" s="75"/>
      <c r="J303" s="75"/>
      <c r="K303" s="75"/>
    </row>
    <row r="304" spans="8:11" ht="12.75">
      <c r="H304" s="75"/>
      <c r="I304" s="75"/>
      <c r="J304" s="75"/>
      <c r="K304" s="75"/>
    </row>
    <row r="305" spans="8:11" ht="12.75">
      <c r="H305" s="75"/>
      <c r="I305" s="75"/>
      <c r="J305" s="75"/>
      <c r="K305" s="75"/>
    </row>
    <row r="306" spans="8:11" ht="12.75">
      <c r="H306" s="75"/>
      <c r="I306" s="75"/>
      <c r="J306" s="75"/>
      <c r="K306" s="75"/>
    </row>
    <row r="307" spans="8:11" ht="12.75">
      <c r="H307" s="75"/>
      <c r="I307" s="75"/>
      <c r="J307" s="75"/>
      <c r="K307" s="75"/>
    </row>
    <row r="308" spans="8:11" ht="12.75">
      <c r="H308" s="75"/>
      <c r="I308" s="75"/>
      <c r="J308" s="75"/>
      <c r="K308" s="75"/>
    </row>
    <row r="309" spans="8:11" ht="12.75">
      <c r="H309" s="75"/>
      <c r="I309" s="75"/>
      <c r="J309" s="75"/>
      <c r="K309" s="75"/>
    </row>
    <row r="310" spans="8:11" ht="12.75">
      <c r="H310" s="75"/>
      <c r="I310" s="75"/>
      <c r="J310" s="75"/>
      <c r="K310" s="75"/>
    </row>
    <row r="311" spans="8:11" ht="12.75">
      <c r="H311" s="75"/>
      <c r="I311" s="75"/>
      <c r="J311" s="75"/>
      <c r="K311" s="75"/>
    </row>
    <row r="312" spans="8:11" ht="12.75">
      <c r="H312" s="75"/>
      <c r="I312" s="75"/>
      <c r="J312" s="75"/>
      <c r="K312" s="75"/>
    </row>
    <row r="313" spans="8:11" ht="12.75">
      <c r="H313" s="75"/>
      <c r="I313" s="75"/>
      <c r="J313" s="75"/>
      <c r="K313" s="75"/>
    </row>
    <row r="314" spans="8:11" ht="12.75">
      <c r="H314" s="75"/>
      <c r="I314" s="75"/>
      <c r="J314" s="75"/>
      <c r="K314" s="75"/>
    </row>
    <row r="315" spans="8:11" ht="12.75">
      <c r="H315" s="75"/>
      <c r="I315" s="75"/>
      <c r="J315" s="75"/>
      <c r="K315" s="75"/>
    </row>
    <row r="316" spans="8:11" ht="12.75">
      <c r="H316" s="75"/>
      <c r="I316" s="75"/>
      <c r="J316" s="75"/>
      <c r="K316" s="75"/>
    </row>
    <row r="317" spans="8:11" ht="12.75">
      <c r="H317" s="75"/>
      <c r="I317" s="75"/>
      <c r="J317" s="75"/>
      <c r="K317" s="75"/>
    </row>
    <row r="318" spans="8:11" ht="12.75">
      <c r="H318" s="75"/>
      <c r="I318" s="75"/>
      <c r="J318" s="75"/>
      <c r="K318" s="75"/>
    </row>
    <row r="319" spans="8:11" ht="12.75">
      <c r="H319" s="75"/>
      <c r="I319" s="75"/>
      <c r="J319" s="75"/>
      <c r="K319" s="75"/>
    </row>
    <row r="320" spans="8:11" ht="12.75">
      <c r="H320" s="75"/>
      <c r="I320" s="75"/>
      <c r="J320" s="75"/>
      <c r="K320" s="75"/>
    </row>
    <row r="321" spans="8:11" ht="12.75">
      <c r="H321" s="75"/>
      <c r="I321" s="75"/>
      <c r="J321" s="75"/>
      <c r="K321" s="75"/>
    </row>
    <row r="322" spans="8:11" ht="12.75">
      <c r="H322" s="75"/>
      <c r="I322" s="75"/>
      <c r="J322" s="75"/>
      <c r="K322" s="75"/>
    </row>
    <row r="323" spans="8:11" ht="12.75">
      <c r="H323" s="75"/>
      <c r="I323" s="75"/>
      <c r="J323" s="75"/>
      <c r="K323" s="75"/>
    </row>
    <row r="324" spans="8:11" ht="12.75">
      <c r="H324" s="75"/>
      <c r="I324" s="75"/>
      <c r="J324" s="75"/>
      <c r="K324" s="75"/>
    </row>
    <row r="325" spans="8:11" ht="12.75">
      <c r="H325" s="75"/>
      <c r="I325" s="75"/>
      <c r="J325" s="75"/>
      <c r="K325" s="75"/>
    </row>
    <row r="326" spans="8:11" ht="12.75">
      <c r="H326" s="75"/>
      <c r="I326" s="75"/>
      <c r="J326" s="75"/>
      <c r="K326" s="75"/>
    </row>
    <row r="327" spans="8:11" ht="12.75">
      <c r="H327" s="75"/>
      <c r="I327" s="75"/>
      <c r="J327" s="75"/>
      <c r="K327" s="75"/>
    </row>
    <row r="328" spans="8:11" ht="12.75">
      <c r="H328" s="75"/>
      <c r="I328" s="75"/>
      <c r="J328" s="75"/>
      <c r="K328" s="75"/>
    </row>
    <row r="329" spans="8:11" ht="12.75">
      <c r="H329" s="75"/>
      <c r="I329" s="75"/>
      <c r="J329" s="75"/>
      <c r="K329" s="75"/>
    </row>
    <row r="330" spans="8:11" ht="12.75">
      <c r="H330" s="75"/>
      <c r="I330" s="75"/>
      <c r="J330" s="75"/>
      <c r="K330" s="75"/>
    </row>
    <row r="331" spans="8:11" ht="12.75">
      <c r="H331" s="75"/>
      <c r="I331" s="75"/>
      <c r="J331" s="75"/>
      <c r="K331" s="75"/>
    </row>
    <row r="332" spans="8:11" ht="12.75">
      <c r="H332" s="75"/>
      <c r="I332" s="75"/>
      <c r="J332" s="75"/>
      <c r="K332" s="75"/>
    </row>
    <row r="333" spans="8:11" ht="12.75">
      <c r="H333" s="75"/>
      <c r="I333" s="75"/>
      <c r="J333" s="75"/>
      <c r="K333" s="75"/>
    </row>
    <row r="334" spans="8:11" ht="12.75">
      <c r="H334" s="75"/>
      <c r="I334" s="75"/>
      <c r="J334" s="75"/>
      <c r="K334" s="75"/>
    </row>
    <row r="335" spans="8:11" ht="12.75">
      <c r="H335" s="75"/>
      <c r="I335" s="75"/>
      <c r="J335" s="75"/>
      <c r="K335" s="75"/>
    </row>
    <row r="336" spans="8:11" ht="12.75">
      <c r="H336" s="75"/>
      <c r="I336" s="75"/>
      <c r="J336" s="75"/>
      <c r="K336" s="75"/>
    </row>
    <row r="337" spans="8:11" ht="12.75">
      <c r="H337" s="75"/>
      <c r="I337" s="75"/>
      <c r="J337" s="75"/>
      <c r="K337" s="75"/>
    </row>
    <row r="338" spans="8:11" ht="12.75">
      <c r="H338" s="75"/>
      <c r="I338" s="75"/>
      <c r="J338" s="75"/>
      <c r="K338" s="75"/>
    </row>
    <row r="339" spans="8:11" ht="12.75">
      <c r="H339" s="75"/>
      <c r="I339" s="75"/>
      <c r="J339" s="75"/>
      <c r="K339" s="75"/>
    </row>
    <row r="340" spans="8:11" ht="12.75">
      <c r="H340" s="75"/>
      <c r="I340" s="75"/>
      <c r="J340" s="75"/>
      <c r="K340" s="75"/>
    </row>
    <row r="341" spans="8:11" ht="12.75">
      <c r="H341" s="75"/>
      <c r="I341" s="75"/>
      <c r="J341" s="75"/>
      <c r="K341" s="75"/>
    </row>
    <row r="342" spans="8:11" ht="12.75">
      <c r="H342" s="75"/>
      <c r="I342" s="75"/>
      <c r="J342" s="75"/>
      <c r="K342" s="75"/>
    </row>
    <row r="343" spans="8:11" ht="12.75">
      <c r="H343" s="75"/>
      <c r="I343" s="75"/>
      <c r="J343" s="75"/>
      <c r="K343" s="75"/>
    </row>
    <row r="344" spans="8:11" ht="12.75">
      <c r="H344" s="75"/>
      <c r="I344" s="75"/>
      <c r="J344" s="75"/>
      <c r="K344" s="75"/>
    </row>
    <row r="345" spans="8:11" ht="12.75">
      <c r="H345" s="75"/>
      <c r="I345" s="75"/>
      <c r="J345" s="75"/>
      <c r="K345" s="75"/>
    </row>
    <row r="346" spans="8:11" ht="12.75">
      <c r="H346" s="75"/>
      <c r="I346" s="75"/>
      <c r="J346" s="75"/>
      <c r="K346" s="75"/>
    </row>
    <row r="347" spans="8:11" ht="12.75">
      <c r="H347" s="75"/>
      <c r="I347" s="75"/>
      <c r="J347" s="75"/>
      <c r="K347" s="75"/>
    </row>
    <row r="348" spans="8:11" ht="12.75">
      <c r="H348" s="75"/>
      <c r="I348" s="75"/>
      <c r="J348" s="75"/>
      <c r="K348" s="75"/>
    </row>
    <row r="349" spans="8:11" ht="12.75">
      <c r="H349" s="75"/>
      <c r="I349" s="75"/>
      <c r="J349" s="75"/>
      <c r="K349" s="75"/>
    </row>
    <row r="350" spans="8:11" ht="12.75">
      <c r="H350" s="75"/>
      <c r="I350" s="75"/>
      <c r="J350" s="75"/>
      <c r="K350" s="75"/>
    </row>
    <row r="351" spans="8:11" ht="12.75">
      <c r="H351" s="75"/>
      <c r="I351" s="75"/>
      <c r="J351" s="75"/>
      <c r="K351" s="75"/>
    </row>
    <row r="352" spans="8:11" ht="12.75">
      <c r="H352" s="75"/>
      <c r="I352" s="75"/>
      <c r="J352" s="75"/>
      <c r="K352" s="75"/>
    </row>
    <row r="353" spans="8:11" ht="12.75">
      <c r="H353" s="75"/>
      <c r="I353" s="75"/>
      <c r="J353" s="75"/>
      <c r="K353" s="75"/>
    </row>
    <row r="354" spans="8:11" ht="12.75">
      <c r="H354" s="75"/>
      <c r="I354" s="75"/>
      <c r="J354" s="75"/>
      <c r="K354" s="75"/>
    </row>
    <row r="355" spans="8:11" ht="12.75">
      <c r="H355" s="75"/>
      <c r="I355" s="75"/>
      <c r="J355" s="75"/>
      <c r="K355" s="75"/>
    </row>
    <row r="356" spans="8:11" ht="12.75">
      <c r="H356" s="75"/>
      <c r="I356" s="75"/>
      <c r="J356" s="75"/>
      <c r="K356" s="75"/>
    </row>
    <row r="357" spans="8:11" ht="12.75">
      <c r="H357" s="75"/>
      <c r="I357" s="75"/>
      <c r="J357" s="75"/>
      <c r="K357" s="75"/>
    </row>
    <row r="358" spans="8:11" ht="12.75">
      <c r="H358" s="75"/>
      <c r="I358" s="75"/>
      <c r="J358" s="75"/>
      <c r="K358" s="75"/>
    </row>
    <row r="359" spans="8:11" ht="12.75">
      <c r="H359" s="75"/>
      <c r="I359" s="75"/>
      <c r="J359" s="75"/>
      <c r="K359" s="75"/>
    </row>
    <row r="360" spans="8:11" ht="12.75">
      <c r="H360" s="75"/>
      <c r="I360" s="75"/>
      <c r="J360" s="75"/>
      <c r="K360" s="75"/>
    </row>
    <row r="361" spans="8:11" ht="12.75">
      <c r="H361" s="75"/>
      <c r="I361" s="75"/>
      <c r="J361" s="75"/>
      <c r="K361" s="75"/>
    </row>
    <row r="362" spans="8:11" ht="12.75">
      <c r="H362" s="75"/>
      <c r="I362" s="75"/>
      <c r="J362" s="75"/>
      <c r="K362" s="75"/>
    </row>
    <row r="363" spans="8:11" ht="12.75">
      <c r="H363" s="75"/>
      <c r="I363" s="75"/>
      <c r="J363" s="75"/>
      <c r="K363" s="75"/>
    </row>
    <row r="364" spans="8:11" ht="12.75">
      <c r="H364" s="75"/>
      <c r="I364" s="75"/>
      <c r="J364" s="75"/>
      <c r="K364" s="75"/>
    </row>
    <row r="365" spans="8:11" ht="12.75">
      <c r="H365" s="75"/>
      <c r="I365" s="75"/>
      <c r="J365" s="75"/>
      <c r="K365" s="75"/>
    </row>
    <row r="366" spans="8:11" ht="12.75">
      <c r="H366" s="75"/>
      <c r="I366" s="75"/>
      <c r="J366" s="75"/>
      <c r="K366" s="75"/>
    </row>
    <row r="367" spans="8:11" ht="12.75">
      <c r="H367" s="75"/>
      <c r="I367" s="75"/>
      <c r="J367" s="75"/>
      <c r="K367" s="75"/>
    </row>
    <row r="368" spans="8:11" ht="12.75">
      <c r="H368" s="75"/>
      <c r="I368" s="75"/>
      <c r="J368" s="75"/>
      <c r="K368" s="75"/>
    </row>
    <row r="369" spans="8:11" ht="12.75">
      <c r="H369" s="75"/>
      <c r="I369" s="75"/>
      <c r="J369" s="75"/>
      <c r="K369" s="75"/>
    </row>
    <row r="370" spans="8:11" ht="12.75">
      <c r="H370" s="75"/>
      <c r="I370" s="75"/>
      <c r="J370" s="75"/>
      <c r="K370" s="75"/>
    </row>
    <row r="371" spans="8:11" ht="12.75">
      <c r="H371" s="75"/>
      <c r="I371" s="75"/>
      <c r="J371" s="75"/>
      <c r="K371" s="75"/>
    </row>
    <row r="372" spans="8:11" ht="12.75">
      <c r="H372" s="75"/>
      <c r="I372" s="75"/>
      <c r="J372" s="75"/>
      <c r="K372" s="75"/>
    </row>
    <row r="373" spans="8:11" ht="12.75">
      <c r="H373" s="75"/>
      <c r="I373" s="75"/>
      <c r="J373" s="75"/>
      <c r="K373" s="75"/>
    </row>
    <row r="374" spans="8:11" ht="12.75">
      <c r="H374" s="75"/>
      <c r="I374" s="75"/>
      <c r="J374" s="75"/>
      <c r="K374" s="75"/>
    </row>
    <row r="375" spans="8:11" ht="12.75">
      <c r="H375" s="75"/>
      <c r="I375" s="75"/>
      <c r="J375" s="75"/>
      <c r="K375" s="75"/>
    </row>
    <row r="376" spans="8:11" ht="12.75">
      <c r="H376" s="75"/>
      <c r="I376" s="75"/>
      <c r="J376" s="75"/>
      <c r="K376" s="75"/>
    </row>
    <row r="377" spans="8:11" ht="12.75">
      <c r="H377" s="75"/>
      <c r="I377" s="75"/>
      <c r="J377" s="75"/>
      <c r="K377" s="75"/>
    </row>
    <row r="378" spans="8:11" ht="12.75">
      <c r="H378" s="75"/>
      <c r="I378" s="75"/>
      <c r="J378" s="75"/>
      <c r="K378" s="75"/>
    </row>
    <row r="379" spans="8:11" ht="12.75">
      <c r="H379" s="75"/>
      <c r="I379" s="75"/>
      <c r="J379" s="75"/>
      <c r="K379" s="75"/>
    </row>
    <row r="380" spans="8:11" ht="12.75">
      <c r="H380" s="75"/>
      <c r="I380" s="75"/>
      <c r="J380" s="75"/>
      <c r="K380" s="75"/>
    </row>
    <row r="381" spans="8:11" ht="12.75">
      <c r="H381" s="75"/>
      <c r="I381" s="75"/>
      <c r="J381" s="75"/>
      <c r="K381" s="75"/>
    </row>
    <row r="382" spans="8:11" ht="12.75">
      <c r="H382" s="75"/>
      <c r="I382" s="75"/>
      <c r="J382" s="75"/>
      <c r="K382" s="75"/>
    </row>
    <row r="383" spans="8:11" ht="12.75">
      <c r="H383" s="75"/>
      <c r="I383" s="75"/>
      <c r="J383" s="75"/>
      <c r="K383" s="75"/>
    </row>
    <row r="384" spans="8:11" ht="12.75">
      <c r="H384" s="75"/>
      <c r="I384" s="75"/>
      <c r="J384" s="75"/>
      <c r="K384" s="75"/>
    </row>
    <row r="385" spans="8:11" ht="12.75">
      <c r="H385" s="75"/>
      <c r="I385" s="75"/>
      <c r="J385" s="75"/>
      <c r="K385" s="75"/>
    </row>
    <row r="386" spans="8:11" ht="12.75">
      <c r="H386" s="75"/>
      <c r="I386" s="75"/>
      <c r="J386" s="75"/>
      <c r="K386" s="75"/>
    </row>
    <row r="387" spans="8:11" ht="12.75">
      <c r="H387" s="75"/>
      <c r="I387" s="75"/>
      <c r="J387" s="75"/>
      <c r="K387" s="75"/>
    </row>
    <row r="388" spans="8:11" ht="12.75">
      <c r="H388" s="75"/>
      <c r="I388" s="75"/>
      <c r="J388" s="75"/>
      <c r="K388" s="75"/>
    </row>
    <row r="389" spans="8:11" ht="12.75">
      <c r="H389" s="75"/>
      <c r="I389" s="75"/>
      <c r="J389" s="75"/>
      <c r="K389" s="75"/>
    </row>
    <row r="390" spans="8:11" ht="12.75">
      <c r="H390" s="75"/>
      <c r="I390" s="75"/>
      <c r="J390" s="75"/>
      <c r="K390" s="75"/>
    </row>
    <row r="391" spans="8:11" ht="12.75">
      <c r="H391" s="75"/>
      <c r="I391" s="75"/>
      <c r="J391" s="75"/>
      <c r="K391" s="75"/>
    </row>
    <row r="392" spans="8:11" ht="12.75">
      <c r="H392" s="75"/>
      <c r="I392" s="75"/>
      <c r="J392" s="75"/>
      <c r="K392" s="75"/>
    </row>
    <row r="393" spans="8:11" ht="12.75">
      <c r="H393" s="75"/>
      <c r="I393" s="75"/>
      <c r="J393" s="75"/>
      <c r="K393" s="75"/>
    </row>
    <row r="394" spans="8:11" ht="12.75">
      <c r="H394" s="75"/>
      <c r="I394" s="75"/>
      <c r="J394" s="75"/>
      <c r="K394" s="75"/>
    </row>
    <row r="395" spans="8:11" ht="12.75">
      <c r="H395" s="75"/>
      <c r="I395" s="75"/>
      <c r="J395" s="75"/>
      <c r="K395" s="75"/>
    </row>
    <row r="396" spans="8:11" ht="12.75">
      <c r="H396" s="75"/>
      <c r="I396" s="75"/>
      <c r="J396" s="75"/>
      <c r="K396" s="75"/>
    </row>
    <row r="397" spans="8:11" ht="12.75">
      <c r="H397" s="75"/>
      <c r="I397" s="75"/>
      <c r="J397" s="75"/>
      <c r="K397" s="75"/>
    </row>
    <row r="398" spans="8:11" ht="12.75">
      <c r="H398" s="75"/>
      <c r="I398" s="75"/>
      <c r="J398" s="75"/>
      <c r="K398" s="75"/>
    </row>
    <row r="399" spans="8:11" ht="12.75">
      <c r="H399" s="75"/>
      <c r="I399" s="75"/>
      <c r="J399" s="75"/>
      <c r="K399" s="75"/>
    </row>
    <row r="400" spans="8:11" ht="12.75">
      <c r="H400" s="75"/>
      <c r="I400" s="75"/>
      <c r="J400" s="75"/>
      <c r="K400" s="75"/>
    </row>
    <row r="401" spans="8:11" ht="12.75">
      <c r="H401" s="75"/>
      <c r="I401" s="75"/>
      <c r="J401" s="75"/>
      <c r="K401" s="75"/>
    </row>
    <row r="402" spans="8:11" ht="12.75">
      <c r="H402" s="75"/>
      <c r="I402" s="75"/>
      <c r="J402" s="75"/>
      <c r="K402" s="75"/>
    </row>
    <row r="403" spans="8:11" ht="12.75">
      <c r="H403" s="75"/>
      <c r="I403" s="75"/>
      <c r="J403" s="75"/>
      <c r="K403" s="75"/>
    </row>
    <row r="404" spans="8:11" ht="12.75">
      <c r="H404" s="75"/>
      <c r="I404" s="75"/>
      <c r="J404" s="75"/>
      <c r="K404" s="75"/>
    </row>
    <row r="405" spans="8:11" ht="12.75">
      <c r="H405" s="75"/>
      <c r="I405" s="75"/>
      <c r="J405" s="75"/>
      <c r="K405" s="75"/>
    </row>
    <row r="406" spans="8:11" ht="12.75">
      <c r="H406" s="75"/>
      <c r="I406" s="75"/>
      <c r="J406" s="75"/>
      <c r="K406" s="75"/>
    </row>
    <row r="407" spans="8:11" ht="12.75">
      <c r="H407" s="75"/>
      <c r="I407" s="75"/>
      <c r="J407" s="75"/>
      <c r="K407" s="75"/>
    </row>
    <row r="408" spans="8:11" ht="12.75">
      <c r="H408" s="75"/>
      <c r="I408" s="75"/>
      <c r="J408" s="75"/>
      <c r="K408" s="75"/>
    </row>
    <row r="409" spans="8:11" ht="12.75">
      <c r="H409" s="75"/>
      <c r="I409" s="75"/>
      <c r="J409" s="75"/>
      <c r="K409" s="75"/>
    </row>
    <row r="410" spans="8:11" ht="12.75">
      <c r="H410" s="75"/>
      <c r="I410" s="75"/>
      <c r="J410" s="75"/>
      <c r="K410" s="75"/>
    </row>
    <row r="411" spans="8:11" ht="12.75">
      <c r="H411" s="75"/>
      <c r="I411" s="75"/>
      <c r="J411" s="75"/>
      <c r="K411" s="75"/>
    </row>
    <row r="412" spans="8:11" ht="12.75">
      <c r="H412" s="75"/>
      <c r="I412" s="75"/>
      <c r="J412" s="75"/>
      <c r="K412" s="75"/>
    </row>
    <row r="413" spans="8:11" ht="12.75">
      <c r="H413" s="75"/>
      <c r="I413" s="75"/>
      <c r="J413" s="75"/>
      <c r="K413" s="75"/>
    </row>
    <row r="414" spans="8:11" ht="12.75">
      <c r="H414" s="75"/>
      <c r="I414" s="75"/>
      <c r="J414" s="75"/>
      <c r="K414" s="75"/>
    </row>
    <row r="415" spans="8:11" ht="12.75">
      <c r="H415" s="75"/>
      <c r="I415" s="75"/>
      <c r="J415" s="75"/>
      <c r="K415" s="75"/>
    </row>
    <row r="416" spans="8:11" ht="12.75">
      <c r="H416" s="75"/>
      <c r="I416" s="75"/>
      <c r="J416" s="75"/>
      <c r="K416" s="75"/>
    </row>
    <row r="417" spans="8:11" ht="12.75">
      <c r="H417" s="75"/>
      <c r="I417" s="75"/>
      <c r="J417" s="75"/>
      <c r="K417" s="75"/>
    </row>
    <row r="418" spans="8:11" ht="12.75">
      <c r="H418" s="75"/>
      <c r="I418" s="75"/>
      <c r="J418" s="75"/>
      <c r="K418" s="75"/>
    </row>
    <row r="419" spans="8:11" ht="12.75">
      <c r="H419" s="75"/>
      <c r="I419" s="75"/>
      <c r="J419" s="75"/>
      <c r="K419" s="75"/>
    </row>
    <row r="420" spans="8:11" ht="12.75">
      <c r="H420" s="75"/>
      <c r="I420" s="75"/>
      <c r="J420" s="75"/>
      <c r="K420" s="75"/>
    </row>
    <row r="421" spans="8:11" ht="12.75">
      <c r="H421" s="75"/>
      <c r="I421" s="75"/>
      <c r="J421" s="75"/>
      <c r="K421" s="75"/>
    </row>
    <row r="422" spans="8:11" ht="12.75">
      <c r="H422" s="75"/>
      <c r="I422" s="75"/>
      <c r="J422" s="75"/>
      <c r="K422" s="75"/>
    </row>
    <row r="423" spans="8:11" ht="12.75">
      <c r="H423" s="75"/>
      <c r="I423" s="75"/>
      <c r="J423" s="75"/>
      <c r="K423" s="75"/>
    </row>
    <row r="424" spans="8:11" ht="12.75">
      <c r="H424" s="75"/>
      <c r="I424" s="75"/>
      <c r="J424" s="75"/>
      <c r="K424" s="75"/>
    </row>
    <row r="425" spans="8:11" ht="12.75">
      <c r="H425" s="75"/>
      <c r="I425" s="75"/>
      <c r="J425" s="75"/>
      <c r="K425" s="75"/>
    </row>
    <row r="426" spans="8:11" ht="12.75">
      <c r="H426" s="75"/>
      <c r="I426" s="75"/>
      <c r="J426" s="75"/>
      <c r="K426" s="75"/>
    </row>
    <row r="427" spans="8:11" ht="12.75">
      <c r="H427" s="75"/>
      <c r="I427" s="75"/>
      <c r="J427" s="75"/>
      <c r="K427" s="75"/>
    </row>
    <row r="428" spans="8:11" ht="12.75">
      <c r="H428" s="75"/>
      <c r="I428" s="75"/>
      <c r="J428" s="75"/>
      <c r="K428" s="75"/>
    </row>
    <row r="429" spans="8:11" ht="12.75">
      <c r="H429" s="75"/>
      <c r="I429" s="75"/>
      <c r="J429" s="75"/>
      <c r="K429" s="75"/>
    </row>
    <row r="430" spans="8:11" ht="12.75">
      <c r="H430" s="75"/>
      <c r="I430" s="75"/>
      <c r="J430" s="75"/>
      <c r="K430" s="75"/>
    </row>
    <row r="431" spans="8:11" ht="12.75">
      <c r="H431" s="75"/>
      <c r="I431" s="75"/>
      <c r="J431" s="75"/>
      <c r="K431" s="75"/>
    </row>
    <row r="432" spans="8:11" ht="12.75">
      <c r="H432" s="75"/>
      <c r="I432" s="75"/>
      <c r="J432" s="75"/>
      <c r="K432" s="75"/>
    </row>
    <row r="433" spans="8:11" ht="12.75">
      <c r="H433" s="75"/>
      <c r="I433" s="75"/>
      <c r="J433" s="75"/>
      <c r="K433" s="75"/>
    </row>
    <row r="434" spans="8:11" ht="12.75">
      <c r="H434" s="75"/>
      <c r="I434" s="75"/>
      <c r="J434" s="75"/>
      <c r="K434" s="75"/>
    </row>
    <row r="435" spans="8:11" ht="12.75">
      <c r="H435" s="75"/>
      <c r="I435" s="75"/>
      <c r="J435" s="75"/>
      <c r="K435" s="75"/>
    </row>
    <row r="436" spans="8:11" ht="12.75">
      <c r="H436" s="75"/>
      <c r="I436" s="75"/>
      <c r="J436" s="75"/>
      <c r="K436" s="75"/>
    </row>
    <row r="437" spans="8:11" ht="12.75">
      <c r="H437" s="75"/>
      <c r="I437" s="75"/>
      <c r="J437" s="75"/>
      <c r="K437" s="75"/>
    </row>
    <row r="438" spans="8:11" ht="12.75">
      <c r="H438" s="75"/>
      <c r="I438" s="75"/>
      <c r="J438" s="75"/>
      <c r="K438" s="75"/>
    </row>
  </sheetData>
  <sheetProtection/>
  <mergeCells count="11">
    <mergeCell ref="A74:B74"/>
    <mergeCell ref="A75:B75"/>
    <mergeCell ref="A116:B116"/>
    <mergeCell ref="A126:B126"/>
    <mergeCell ref="B3:B4"/>
    <mergeCell ref="A1:F1"/>
    <mergeCell ref="A2:F2"/>
    <mergeCell ref="C3:C4"/>
    <mergeCell ref="D3:D4"/>
    <mergeCell ref="A3:A4"/>
    <mergeCell ref="A65:B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2018-05-23T07:13:37Z</dcterms:modified>
  <cp:category/>
  <cp:version/>
  <cp:contentType/>
  <cp:contentStatus/>
</cp:coreProperties>
</file>