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<sst xmlns="http://schemas.openxmlformats.org/spreadsheetml/2006/main" count="344" uniqueCount="127">
  <si>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</si>
  <si>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</si>
  <si>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</si>
  <si>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</si>
  <si>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</si>
  <si>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</si>
  <si>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</si>
  <si>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</si>
  <si>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</si>
  <si>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</si>
  <si>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</si>
  <si>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</si>
  <si>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</si>
  <si>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</si>
  <si>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</si>
  <si>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</si>
  <si>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</si>
  <si>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</si>
  <si>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</si>
  <si>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</si>
  <si>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</si>
  <si>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</si>
  <si>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</si>
  <si>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</si>
  <si>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</si>
  <si>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</si>
  <si>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</si>
  <si>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</si>
  <si>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</si>
  <si>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</si>
  <si>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</si>
  <si>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</si>
  <si>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</si>
  <si>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</si>
  <si>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</si>
  <si>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</si>
  <si>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</si>
  <si>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</si>
  <si>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</si>
  <si>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</si>
  <si>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</si>
  <si>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</si>
  <si>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</si>
  <si>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</si>
  <si>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</si>
  <si>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</si>
  <si>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</si>
  <si>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</si>
  <si>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</si>
  <si>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</si>
  <si>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</si>
  <si>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</si>
  <si>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</si>
  <si>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</si>
  <si>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</si>
  <si>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</si>
  <si>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</si>
  <si>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</si>
  <si>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</si>
  <si>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</si>
  <si>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</si>
  <si>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</si>
  <si>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</si>
  <si>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</si>
  <si>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</si>
  <si>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</si>
  <si>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</si>
  <si>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</si>
  <si>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</si>
  <si>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</si>
  <si>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</si>
  <si>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</si>
  <si>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</si>
  <si>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</si>
  <si>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</si>
  <si>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</si>
  <si>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</si>
  <si>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</si>
  <si>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</si>
  <si>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</si>
  <si>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</si>
  <si>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</si>
  <si>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</si>
  <si>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</si>
  <si>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</si>
  <si>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</si>
  <si>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</si>
  <si>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</si>
  <si>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</si>
  <si>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</si>
  <si>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</si>
  <si>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</si>
  <si>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</si>
  <si>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</si>
  <si>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</si>
  <si>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</si>
  <si>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</si>
  <si>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</si>
  <si>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</si>
  <si>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</si>
  <si>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</si>
  <si>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</si>
  <si>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</si>
  <si>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</si>
  <si>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</si>
  <si>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</si>
  <si>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</si>
  <si>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</si>
  <si>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</si>
  <si>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</si>
  <si>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001 117 05 000 10 0000 180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</si>
  <si>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</si>
  <si>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</si>
  <si>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</si>
  <si>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</si>
  <si>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</si>
  <si>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</si>
  <si>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</si>
  <si>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</si>
  <si>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</si>
  <si>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</si>
  <si>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</si>
  <si>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</si>
  <si>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об исполнении бюджетов поселений на 1 марта 2017 г.</t>
  </si>
  <si>
    <t>на 1 марта</t>
  </si>
  <si>
    <t>на 1 марта 2017 года</t>
  </si>
  <si>
    <t>исполнено на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</si>
</sst>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районный 01.02.2017"/>
      <sheetName val="районный 01.03.2017 "/>
      <sheetName val="поселения 01.02.2017"/>
      <sheetName val="поселения 01.03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25">
      <selection activeCell="C33" sqref="C33"/>
    </sheetView>
  </sheetViews>
  <sheetFormatPr defaultColWidth="9.00390625" defaultRowHeight="12.75" outlineLevelRow="2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125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111</v>
      </c>
      <c r="D4" s="38" t="s">
        <v>112</v>
      </c>
      <c r="E4" s="38" t="s">
        <v>126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118192.6</v>
      </c>
      <c r="E5" s="82">
        <v>14755.4</v>
      </c>
      <c r="F5" s="93">
        <f>E5/C5</f>
        <v>0.12484199518413165</v>
      </c>
      <c r="G5" s="93">
        <f>E5/D5</f>
        <v>0.12484199518413165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12018.1</v>
      </c>
      <c r="E6" s="82">
        <v>904.1</v>
      </c>
      <c r="F6" s="93">
        <f>E6/C6</f>
        <v>0.07522819746881787</v>
      </c>
      <c r="G6" s="93">
        <f>E6/D6</f>
        <v>0.07522819746881787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1350.2</v>
      </c>
      <c r="F7" s="93">
        <f>E7/C7</f>
        <v>0.23327574291637873</v>
      </c>
      <c r="G7" s="93">
        <f>E7/D7</f>
        <v>0.23327574291637873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/>
      <c r="F8" s="93">
        <f>E8/C8</f>
        <v>0</v>
      </c>
      <c r="G8" s="93">
        <f>E8/D8</f>
        <v>0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111</v>
      </c>
      <c r="F9" s="93">
        <f>E9/C9</f>
        <v>0.05220090293453725</v>
      </c>
      <c r="G9" s="93">
        <f>E9/D9</f>
        <v>0.05220090293453725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411.1</v>
      </c>
      <c r="F10" s="93">
        <f>E10/C10</f>
        <v>0.09676128607070564</v>
      </c>
      <c r="G10" s="93">
        <f>E10/D10</f>
        <v>0.09676128607070564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388.6</v>
      </c>
      <c r="F11" s="93">
        <f>E11/C11</f>
        <v>0.07046876416719558</v>
      </c>
      <c r="G11" s="93">
        <f>E11/D11</f>
        <v>0.07046876416719558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229.7</v>
      </c>
      <c r="F12" s="93">
        <f>E12/C12</f>
        <v>0.09132474554707379</v>
      </c>
      <c r="G12" s="93">
        <f>E12/D12</f>
        <v>0.09132474554707379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8" t="s">
        <v>17</v>
      </c>
      <c r="B14" s="98"/>
      <c r="C14" s="50">
        <f>SUM(C5:C13)</f>
        <v>150454.50000000003</v>
      </c>
      <c r="D14" s="50">
        <f>SUM(D5:D13)</f>
        <v>150454.50000000003</v>
      </c>
      <c r="E14" s="50">
        <f>SUM(E5:E13)</f>
        <v>18150.1</v>
      </c>
      <c r="F14" s="43">
        <f>E14/C14</f>
        <v>0.12063514218584352</v>
      </c>
      <c r="G14" s="43">
        <f>E14/D14</f>
        <v>0.12063514218584352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546.1</v>
      </c>
      <c r="F15" s="93">
        <f>E15/C15</f>
        <v>0.11826233839357257</v>
      </c>
      <c r="G15" s="93">
        <f>E15/D15</f>
        <v>0.11826233839357257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8.6</v>
      </c>
      <c r="F16" s="93">
        <f>E16/C16</f>
        <v>0.019448213478064223</v>
      </c>
      <c r="G16" s="93">
        <f>E16/D16</f>
        <v>0.019448213478064223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244.8</v>
      </c>
      <c r="F17" s="93">
        <f>E17/C17</f>
        <v>0.13739686815962285</v>
      </c>
      <c r="G17" s="93">
        <f>E17/D17</f>
        <v>0.13739686815962285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/>
      <c r="F18" s="93">
        <f>E18/C18</f>
        <v>0</v>
      </c>
      <c r="G18" s="93">
        <f>E18/D18</f>
        <v>0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36.4</v>
      </c>
      <c r="F19" s="93">
        <f>E19/C19</f>
        <v>0.1456</v>
      </c>
      <c r="G19" s="93">
        <f>E19/D19</f>
        <v>0.1456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16.6</v>
      </c>
      <c r="F20" s="93">
        <f>E20/C20</f>
        <v>0.01491196550485088</v>
      </c>
      <c r="G20" s="93">
        <f>E20/D20</f>
        <v>0.01491196550485088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8.5</v>
      </c>
      <c r="F21" s="93">
        <f>E21/C21</f>
        <v>0.2833333333333333</v>
      </c>
      <c r="G21" s="93">
        <f>E21/D21</f>
        <v>0.2833333333333333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123.9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/>
      <c r="F23" s="93">
        <f>E23/C23</f>
        <v>0</v>
      </c>
      <c r="G23" s="93">
        <f>E23/D23</f>
        <v>0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208.8</v>
      </c>
      <c r="F24" s="93">
        <f>E24/C24</f>
        <v>0.522</v>
      </c>
      <c r="G24" s="93">
        <f>E24/D24</f>
        <v>0.522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35.6</v>
      </c>
      <c r="F25" s="93">
        <f>E25/C25</f>
        <v>0.0732811856731165</v>
      </c>
      <c r="G25" s="93">
        <f>E25/D25</f>
        <v>0.0732811856731165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99" t="s">
        <v>28</v>
      </c>
      <c r="B27" s="99"/>
      <c r="C27" s="50">
        <f>SUM(C15:C26)</f>
        <v>9230.599999999999</v>
      </c>
      <c r="D27" s="50">
        <f>SUM(D15:D26)</f>
        <v>9230.599999999999</v>
      </c>
      <c r="E27" s="50">
        <f>SUM(E15:E26)</f>
        <v>1229.3</v>
      </c>
      <c r="F27" s="43">
        <f>E27/C27</f>
        <v>0.1331766082378177</v>
      </c>
      <c r="G27" s="43">
        <f>E27/D27</f>
        <v>0.1331766082378177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159685.10000000003</v>
      </c>
      <c r="E28" s="50">
        <f>E14+E27</f>
        <v>19379.399999999998</v>
      </c>
      <c r="F28" s="43">
        <f>E28/C28</f>
        <v>0.12136010185045439</v>
      </c>
      <c r="G28" s="43">
        <f>E28/D28</f>
        <v>0.12136010185045439</v>
      </c>
    </row>
    <row r="29" spans="1:7" s="48" customFormat="1" ht="31.5" outlineLevel="1">
      <c r="A29" s="49" t="s">
        <v>30</v>
      </c>
      <c r="B29" s="1" t="s">
        <v>31</v>
      </c>
      <c r="C29" s="50">
        <f>C30+C35+C36+C37</f>
        <v>352887.1</v>
      </c>
      <c r="D29" s="50">
        <f>D30+D35+D36+D37</f>
        <v>352215.69999999995</v>
      </c>
      <c r="E29" s="50">
        <f>E30+E35+E36+E37</f>
        <v>54383.200000000004</v>
      </c>
      <c r="F29" s="44">
        <f>E29/C29</f>
        <v>0.15410934545354593</v>
      </c>
      <c r="G29" s="44">
        <f>E29/D29</f>
        <v>0.15440311150241176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353045.1</v>
      </c>
      <c r="E30" s="50">
        <f>E31+E32+E33+E34</f>
        <v>55212.600000000006</v>
      </c>
      <c r="F30" s="44">
        <f>E30/C30</f>
        <v>0.1564596722294468</v>
      </c>
      <c r="G30" s="44">
        <f>E30/D30</f>
        <v>0.15638965106724328</v>
      </c>
    </row>
    <row r="31" spans="1:7" s="48" customFormat="1" ht="78" customHeight="1" outlineLevel="1">
      <c r="A31" s="49" t="s">
        <v>113</v>
      </c>
      <c r="B31" s="49" t="s">
        <v>35</v>
      </c>
      <c r="C31" s="50">
        <v>90982.8</v>
      </c>
      <c r="D31" s="50">
        <v>90982.8</v>
      </c>
      <c r="E31" s="50">
        <v>21608.4</v>
      </c>
      <c r="F31" s="44">
        <f>E31/C31</f>
        <v>0.23749983513367362</v>
      </c>
      <c r="G31" s="44">
        <f>E31/D31</f>
        <v>0.23749983513367362</v>
      </c>
    </row>
    <row r="32" spans="1:7" s="48" customFormat="1" ht="47.25" customHeight="1" outlineLevel="1">
      <c r="A32" s="49" t="s">
        <v>114</v>
      </c>
      <c r="B32" s="49" t="s">
        <v>37</v>
      </c>
      <c r="C32" s="50">
        <v>59444.6</v>
      </c>
      <c r="D32" s="50">
        <v>59444.6</v>
      </c>
      <c r="E32" s="50">
        <v>6618.2</v>
      </c>
      <c r="F32" s="44">
        <f>E32/C32</f>
        <v>0.11133391426639257</v>
      </c>
      <c r="G32" s="44">
        <f>E32/D32</f>
        <v>0.11133391426639257</v>
      </c>
    </row>
    <row r="33" spans="1:7" s="48" customFormat="1" ht="85.5" customHeight="1" outlineLevel="2">
      <c r="A33" s="49" t="s">
        <v>115</v>
      </c>
      <c r="B33" s="49" t="s">
        <v>39</v>
      </c>
      <c r="C33" s="50">
        <v>202459.7</v>
      </c>
      <c r="D33" s="50">
        <v>202617.7</v>
      </c>
      <c r="E33" s="50">
        <v>26986</v>
      </c>
      <c r="F33" s="44">
        <f>E33/C33</f>
        <v>0.13329072403051076</v>
      </c>
      <c r="G33" s="44">
        <f>E33/D33</f>
        <v>0.13318678476756965</v>
      </c>
    </row>
    <row r="34" spans="1:7" s="48" customFormat="1" ht="35.25" customHeight="1" outlineLevel="1">
      <c r="A34" s="49" t="s">
        <v>116</v>
      </c>
      <c r="B34" s="49" t="s">
        <v>65</v>
      </c>
      <c r="C34" s="50">
        <v>0</v>
      </c>
      <c r="D34" s="50">
        <v>0</v>
      </c>
      <c r="E34" s="50">
        <v>0</v>
      </c>
      <c r="F34" s="44"/>
      <c r="G34" s="44"/>
    </row>
    <row r="35" spans="1:7" s="48" customFormat="1" ht="63" customHeight="1" outlineLevel="1">
      <c r="A35" s="49" t="s">
        <v>92</v>
      </c>
      <c r="B35" s="51" t="s">
        <v>93</v>
      </c>
      <c r="C35" s="90"/>
      <c r="D35" s="91">
        <v>60</v>
      </c>
      <c r="E35" s="92">
        <v>60</v>
      </c>
      <c r="F35" s="79"/>
      <c r="G35" s="44"/>
    </row>
    <row r="36" spans="1:7" s="48" customFormat="1" ht="40.5" customHeight="1" outlineLevel="1">
      <c r="A36" s="49" t="s">
        <v>94</v>
      </c>
      <c r="B36" s="51" t="s">
        <v>95</v>
      </c>
      <c r="C36" s="90"/>
      <c r="D36" s="91"/>
      <c r="E36" s="92"/>
      <c r="F36" s="79"/>
      <c r="G36" s="44"/>
    </row>
    <row r="37" spans="1:7" s="48" customFormat="1" ht="51" customHeight="1" outlineLevel="1">
      <c r="A37" s="49" t="s">
        <v>117</v>
      </c>
      <c r="B37" s="51" t="s">
        <v>68</v>
      </c>
      <c r="C37" s="50"/>
      <c r="D37" s="78">
        <v>-889.4</v>
      </c>
      <c r="E37" s="78">
        <v>-889.4</v>
      </c>
      <c r="F37" s="79"/>
      <c r="G37" s="44">
        <f>E37/D37</f>
        <v>1</v>
      </c>
    </row>
    <row r="38" spans="1:7" s="47" customFormat="1" ht="15.75" outlineLevel="1">
      <c r="A38" s="100" t="s">
        <v>40</v>
      </c>
      <c r="B38" s="100"/>
      <c r="C38" s="50">
        <f>C28+C29</f>
        <v>512572.2</v>
      </c>
      <c r="D38" s="50">
        <f>D28+D29</f>
        <v>511900.8</v>
      </c>
      <c r="E38" s="50">
        <f>E28+E29</f>
        <v>73762.6</v>
      </c>
      <c r="F38" s="43">
        <f>E38/C38</f>
        <v>0.1439067510879443</v>
      </c>
      <c r="G38" s="43">
        <f>E38/D38</f>
        <v>0.1440954966274716</v>
      </c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27">
      <selection activeCell="E32" sqref="E32"/>
    </sheetView>
  </sheetViews>
  <sheetFormatPr defaultColWidth="9.00390625" defaultRowHeight="12.75" outlineLevelRow="2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125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118</v>
      </c>
      <c r="D4" s="58" t="s">
        <v>119</v>
      </c>
      <c r="E4" s="56" t="s">
        <v>126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106449.4</v>
      </c>
      <c r="E5" s="82">
        <v>13286.9</v>
      </c>
      <c r="F5" s="79">
        <f>E5/C5</f>
        <v>0.12481892805408015</v>
      </c>
      <c r="G5" s="79">
        <f>E5/D5</f>
        <v>0.12481892805408015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1350.2</v>
      </c>
      <c r="F6" s="79">
        <f>E6/C6</f>
        <v>0.23327574291637873</v>
      </c>
      <c r="G6" s="79">
        <f>E6/D6</f>
        <v>0.23327574291637873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/>
      <c r="F7" s="79">
        <f>E7/C7</f>
        <v>0</v>
      </c>
      <c r="G7" s="79">
        <f>E7/D7</f>
        <v>0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229.7</v>
      </c>
      <c r="F8" s="79">
        <f>E8/C8</f>
        <v>0.09132474554707379</v>
      </c>
      <c r="G8" s="79">
        <f>E8/D8</f>
        <v>0.09132474554707379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114778.2</v>
      </c>
      <c r="E10" s="42">
        <f>SUM(E5:E9)</f>
        <v>14866.800000000001</v>
      </c>
      <c r="F10" s="53">
        <f>E10/C10</f>
        <v>0.12952633862527904</v>
      </c>
      <c r="G10" s="53">
        <f>E10/D10</f>
        <v>0.12952633862527904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295</v>
      </c>
      <c r="F11" s="93">
        <f>E11/C11</f>
        <v>0.11001305239604699</v>
      </c>
      <c r="G11" s="93">
        <f>E11/D11</f>
        <v>0.11001305239604699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8.6</v>
      </c>
      <c r="F12" s="93">
        <f>E12/C12</f>
        <v>0.019448213478064223</v>
      </c>
      <c r="G12" s="93"/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244.8</v>
      </c>
      <c r="F13" s="93">
        <f>E13/C13</f>
        <v>0.13739686815962285</v>
      </c>
      <c r="G13" s="93">
        <f>E13/D13</f>
        <v>0.13739686815962285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/>
      <c r="F14" s="93">
        <f>E14/C14</f>
        <v>0</v>
      </c>
      <c r="G14" s="93">
        <f>E14/D14</f>
        <v>0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36.4</v>
      </c>
      <c r="F15" s="93">
        <f>E15/C15</f>
        <v>0.1456</v>
      </c>
      <c r="G15" s="93">
        <f>E15/D15</f>
        <v>0.1456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16.6</v>
      </c>
      <c r="F16" s="93">
        <f>E16/C16</f>
        <v>0.01491196550485088</v>
      </c>
      <c r="G16" s="93">
        <f>E16/D16</f>
        <v>0.01491196550485088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8.8</v>
      </c>
      <c r="F17" s="93">
        <f>E17/C17</f>
        <v>0.29333333333333333</v>
      </c>
      <c r="G17" s="93">
        <f>E17/D17</f>
        <v>0.29333333333333333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/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/>
      <c r="F19" s="93">
        <f>E19/C19</f>
        <v>0</v>
      </c>
      <c r="G19" s="93">
        <f>E19/D19</f>
        <v>0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104.4</v>
      </c>
      <c r="F20" s="93">
        <f>E20/C20</f>
        <v>0.34800000000000003</v>
      </c>
      <c r="G20" s="93">
        <f>E20/D20</f>
        <v>0.34800000000000003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35.6</v>
      </c>
      <c r="F21" s="93">
        <f>E21/C21</f>
        <v>0.0732811856731165</v>
      </c>
      <c r="G21" s="93">
        <f>E21/D21</f>
        <v>0.0732811856731165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0.1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750.3000000000001</v>
      </c>
      <c r="F23" s="53">
        <f>E23/C23</f>
        <v>0.1042894473479373</v>
      </c>
      <c r="G23" s="53">
        <f>E23/D23</f>
        <v>0.1042894473479373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121972.59999999999</v>
      </c>
      <c r="E24" s="50">
        <f>E10+E23</f>
        <v>15617.1</v>
      </c>
      <c r="F24" s="53">
        <f>E24/C24</f>
        <v>0.12803777241773973</v>
      </c>
      <c r="G24" s="53">
        <f>E24/D24</f>
        <v>0.12803777241773973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352755.69999999995</v>
      </c>
      <c r="E25" s="50">
        <f>E26+E31+E32+E33+E34</f>
        <v>54393.200000000004</v>
      </c>
      <c r="F25" s="44">
        <f>E25/C25</f>
        <v>0.15390217671480202</v>
      </c>
      <c r="G25" s="44">
        <f>E25/D25</f>
        <v>0.15419509876098392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353585.1</v>
      </c>
      <c r="E26" s="50">
        <f>E27+E28+E29+E30</f>
        <v>55222.600000000006</v>
      </c>
      <c r="F26" s="44">
        <f>E26/C26</f>
        <v>0.1562489124348416</v>
      </c>
      <c r="G26" s="44">
        <f>E26/D26</f>
        <v>0.15617909238822567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21608.4</v>
      </c>
      <c r="F27" s="44">
        <f>E27/C27</f>
        <v>0.23749983513367362</v>
      </c>
      <c r="G27" s="44">
        <f>E27/D27</f>
        <v>0.23749983513367362</v>
      </c>
    </row>
    <row r="28" spans="1:7" s="48" customFormat="1" ht="47.25" customHeight="1" outlineLevel="1">
      <c r="A28" s="49" t="s">
        <v>36</v>
      </c>
      <c r="B28" s="49" t="s">
        <v>37</v>
      </c>
      <c r="C28" s="50">
        <v>59444.6</v>
      </c>
      <c r="D28" s="50">
        <v>59444.6</v>
      </c>
      <c r="E28" s="50">
        <v>6618.2</v>
      </c>
      <c r="F28" s="44">
        <f>E28/C28</f>
        <v>0.11133391426639257</v>
      </c>
      <c r="G28" s="44">
        <f>E28/D28</f>
        <v>0.11133391426639257</v>
      </c>
    </row>
    <row r="29" spans="1:7" s="48" customFormat="1" ht="85.5" customHeight="1" outlineLevel="2">
      <c r="A29" s="49" t="s">
        <v>38</v>
      </c>
      <c r="B29" s="49" t="s">
        <v>39</v>
      </c>
      <c r="C29" s="50">
        <v>202459.7</v>
      </c>
      <c r="D29" s="50">
        <v>202617.7</v>
      </c>
      <c r="E29" s="50">
        <v>26986</v>
      </c>
      <c r="F29" s="44">
        <f>E29/C29</f>
        <v>0.13329072403051076</v>
      </c>
      <c r="G29" s="44">
        <f>E29/D29</f>
        <v>0.13318678476756965</v>
      </c>
    </row>
    <row r="30" spans="1:7" s="48" customFormat="1" ht="35.25" customHeight="1" outlineLevel="1">
      <c r="A30" s="49" t="s">
        <v>64</v>
      </c>
      <c r="B30" s="49" t="s">
        <v>65</v>
      </c>
      <c r="C30" s="50">
        <v>540</v>
      </c>
      <c r="D30" s="50">
        <v>540</v>
      </c>
      <c r="E30" s="50">
        <v>10</v>
      </c>
      <c r="F30" s="44">
        <f>E30/C30</f>
        <v>0.018518518518518517</v>
      </c>
      <c r="G30" s="43">
        <f>E30/D30</f>
        <v>0.018518518518518517</v>
      </c>
    </row>
    <row r="31" spans="1:7" s="48" customFormat="1" ht="63" customHeight="1" outlineLevel="1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93"/>
    </row>
    <row r="32" spans="1:7" s="48" customFormat="1" ht="40.5" customHeight="1" outlineLevel="1">
      <c r="A32" s="49" t="s">
        <v>94</v>
      </c>
      <c r="B32" s="51" t="s">
        <v>95</v>
      </c>
      <c r="C32" s="90"/>
      <c r="D32" s="91"/>
      <c r="E32" s="92"/>
      <c r="F32" s="79"/>
      <c r="G32" s="93"/>
    </row>
    <row r="33" spans="1:7" s="48" customFormat="1" ht="66" customHeight="1" outlineLevel="1">
      <c r="A33" s="49" t="s">
        <v>120</v>
      </c>
      <c r="B33" s="51" t="s">
        <v>105</v>
      </c>
      <c r="C33" s="90"/>
      <c r="D33" s="91"/>
      <c r="E33" s="92"/>
      <c r="F33" s="79"/>
      <c r="G33" s="44"/>
    </row>
    <row r="34" spans="1:7" s="48" customFormat="1" ht="51" customHeight="1" outlineLevel="1">
      <c r="A34" s="49" t="s">
        <v>117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</row>
    <row r="35" spans="1:7" s="47" customFormat="1" ht="15.75" outlineLevel="1">
      <c r="A35" s="103" t="s">
        <v>40</v>
      </c>
      <c r="B35" s="104"/>
      <c r="C35" s="50">
        <f>C24+C25</f>
        <v>475399.69999999995</v>
      </c>
      <c r="D35" s="50">
        <f>D24+D25</f>
        <v>474728.29999999993</v>
      </c>
      <c r="E35" s="50">
        <f>E24+E25</f>
        <v>70010.3</v>
      </c>
      <c r="F35" s="77">
        <f>E35/C35</f>
        <v>0.14726618464420574</v>
      </c>
      <c r="G35" s="77">
        <f>E35/D35</f>
        <v>0.1474744606546524</v>
      </c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2"/>
  <sheetViews>
    <sheetView zoomScalePageLayoutView="0" workbookViewId="0" topLeftCell="A1">
      <selection activeCell="O8" sqref="O8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2" t="s">
        <v>42</v>
      </c>
      <c r="B1" s="122"/>
      <c r="C1" s="122"/>
      <c r="D1" s="122"/>
      <c r="E1" s="122"/>
      <c r="F1" s="122"/>
      <c r="G1" s="33"/>
    </row>
    <row r="2" spans="1:7" ht="18.75" customHeight="1">
      <c r="A2" s="123" t="s">
        <v>123</v>
      </c>
      <c r="B2" s="123"/>
      <c r="C2" s="123"/>
      <c r="D2" s="123"/>
      <c r="E2" s="123"/>
      <c r="F2" s="123"/>
      <c r="G2" s="34"/>
    </row>
    <row r="3" spans="1:11" ht="13.5" customHeight="1">
      <c r="A3" s="124" t="s">
        <v>2</v>
      </c>
      <c r="B3" s="124" t="s">
        <v>3</v>
      </c>
      <c r="C3" s="126" t="s">
        <v>121</v>
      </c>
      <c r="D3" s="112" t="s">
        <v>122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5"/>
      <c r="B4" s="125"/>
      <c r="C4" s="127"/>
      <c r="D4" s="113"/>
      <c r="E4" s="65" t="s">
        <v>124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1468.5</v>
      </c>
      <c r="F5" s="4">
        <f>F6+F7+F8+F9+F10+F11+F12+F13+F14</f>
        <v>0</v>
      </c>
      <c r="G5" s="5">
        <f>E5/C5</f>
        <v>0.12505109339873288</v>
      </c>
      <c r="H5" s="16" t="e">
        <f>E5/#REF!</f>
        <v>#REF!</v>
      </c>
      <c r="I5" s="16" t="e">
        <f>E5/#REF!</f>
        <v>#REF!</v>
      </c>
      <c r="J5" s="16">
        <f>E5/C5</f>
        <v>0.12505109339873288</v>
      </c>
      <c r="K5" s="15">
        <f>E5/D5</f>
        <v>0.12505109339873288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39.6</v>
      </c>
      <c r="F6" s="70"/>
      <c r="G6" s="71"/>
      <c r="H6" s="72"/>
      <c r="I6" s="72"/>
      <c r="J6" s="72">
        <f>E6/C6</f>
        <v>0.09372781065088757</v>
      </c>
      <c r="K6" s="72">
        <f>E6/D6</f>
        <v>0.09372781065088757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34</v>
      </c>
      <c r="F7" s="70"/>
      <c r="G7" s="71"/>
      <c r="H7" s="72"/>
      <c r="I7" s="72"/>
      <c r="J7" s="72">
        <f>E7/C7</f>
        <v>0.2025014889815366</v>
      </c>
      <c r="K7" s="72">
        <f>E7/D7</f>
        <v>0.2025014889815366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58.1</v>
      </c>
      <c r="F8" s="69"/>
      <c r="G8" s="71"/>
      <c r="H8" s="72"/>
      <c r="I8" s="72"/>
      <c r="J8" s="72">
        <f>E8/C8</f>
        <v>0.15145985401459852</v>
      </c>
      <c r="K8" s="72">
        <f>E8/D8</f>
        <v>0.15145985401459852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80.6</v>
      </c>
      <c r="F9" s="70"/>
      <c r="G9" s="71"/>
      <c r="H9" s="72"/>
      <c r="I9" s="72"/>
      <c r="J9" s="72">
        <f>E9/C9</f>
        <v>0.18588560885608854</v>
      </c>
      <c r="K9" s="72">
        <f>E9/D9</f>
        <v>0.18588560885608854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8.3</v>
      </c>
      <c r="F10" s="70"/>
      <c r="G10" s="71"/>
      <c r="H10" s="72"/>
      <c r="I10" s="72"/>
      <c r="J10" s="72">
        <f>E10/C10</f>
        <v>0.06335877862595421</v>
      </c>
      <c r="K10" s="72">
        <f>E10/D10</f>
        <v>0.06335877862595421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170.6</v>
      </c>
      <c r="F11" s="70"/>
      <c r="G11" s="71"/>
      <c r="H11" s="72"/>
      <c r="I11" s="72"/>
      <c r="J11" s="72">
        <f>E11/C11</f>
        <v>0.14634983271853821</v>
      </c>
      <c r="K11" s="72">
        <f>E11/D11</f>
        <v>0.14634983271853821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15.1</v>
      </c>
      <c r="F12" s="70"/>
      <c r="G12" s="71"/>
      <c r="H12" s="72"/>
      <c r="I12" s="72"/>
      <c r="J12" s="72">
        <f>E12/C12</f>
        <v>0.11361926260346124</v>
      </c>
      <c r="K12" s="72">
        <f>E12/D12</f>
        <v>0.11361926260346124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25.8</v>
      </c>
      <c r="F13" s="70"/>
      <c r="G13" s="71"/>
      <c r="H13" s="72"/>
      <c r="I13" s="72"/>
      <c r="J13" s="72">
        <f>E13/C13</f>
        <v>0.12415784408084697</v>
      </c>
      <c r="K13" s="72">
        <f>E13/D13</f>
        <v>0.12415784408084697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1036.4</v>
      </c>
      <c r="F14" s="70"/>
      <c r="G14" s="71"/>
      <c r="H14" s="72"/>
      <c r="I14" s="72"/>
      <c r="J14" s="72">
        <f>E14/C14</f>
        <v>0.11915108873100182</v>
      </c>
      <c r="K14" s="72">
        <f>E14/D14</f>
        <v>0.11915108873100182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12018.1</v>
      </c>
      <c r="E15" s="12">
        <f>E16+E17+E18+E19+E20+E21+E22+E23+E24</f>
        <v>904.0999999999999</v>
      </c>
      <c r="F15" s="12">
        <f>F16+F17+F18+F19+F20+F21+F22+F23+F24</f>
        <v>0</v>
      </c>
      <c r="G15" s="30">
        <f>E15/C15</f>
        <v>0.07522819746881786</v>
      </c>
      <c r="H15" s="30"/>
      <c r="I15" s="30"/>
      <c r="J15" s="15">
        <f>E15/C15</f>
        <v>0.07522819746881786</v>
      </c>
      <c r="K15" s="15">
        <f>E15/D15</f>
        <v>0.07522819746881786</v>
      </c>
    </row>
    <row r="16" spans="1:11" ht="12.75">
      <c r="A16" s="68" t="s">
        <v>47</v>
      </c>
      <c r="B16" s="74"/>
      <c r="C16" s="74">
        <v>1274.3</v>
      </c>
      <c r="D16" s="74">
        <v>1274.3</v>
      </c>
      <c r="E16" s="70">
        <v>95.9</v>
      </c>
      <c r="F16" s="70"/>
      <c r="G16" s="71"/>
      <c r="H16" s="5"/>
      <c r="I16" s="71"/>
      <c r="J16" s="72">
        <f>E16/C16</f>
        <v>0.07525700384524837</v>
      </c>
      <c r="K16" s="72">
        <f>E16/D16</f>
        <v>0.07525700384524837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52.9</v>
      </c>
      <c r="F17" s="70"/>
      <c r="G17" s="71"/>
      <c r="H17" s="5"/>
      <c r="I17" s="71"/>
      <c r="J17" s="72">
        <f>E17/C17</f>
        <v>0.07544209925841414</v>
      </c>
      <c r="K17" s="72">
        <f>E17/D17</f>
        <v>0.07544209925841414</v>
      </c>
    </row>
    <row r="18" spans="1:11" ht="12.75">
      <c r="A18" s="68" t="s">
        <v>49</v>
      </c>
      <c r="B18" s="74"/>
      <c r="C18" s="74">
        <v>992.2</v>
      </c>
      <c r="D18" s="74">
        <v>992.2</v>
      </c>
      <c r="E18" s="70">
        <v>74.6</v>
      </c>
      <c r="F18" s="70"/>
      <c r="G18" s="71"/>
      <c r="H18" s="5"/>
      <c r="I18" s="71"/>
      <c r="J18" s="72">
        <f>E18/C18</f>
        <v>0.07518645434388227</v>
      </c>
      <c r="K18" s="72">
        <f>E18/D18</f>
        <v>0.07518645434388227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86.5</v>
      </c>
      <c r="F19" s="70"/>
      <c r="G19" s="71"/>
      <c r="H19" s="5"/>
      <c r="I19" s="71"/>
      <c r="J19" s="72">
        <f>E19/C19</f>
        <v>0.07519777449361037</v>
      </c>
      <c r="K19" s="72">
        <f>E19/D19</f>
        <v>0.07519777449361037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76.3</v>
      </c>
      <c r="F20" s="70"/>
      <c r="G20" s="71"/>
      <c r="H20" s="5"/>
      <c r="I20" s="71"/>
      <c r="J20" s="72">
        <f>E20/C20</f>
        <v>0.07523912829109555</v>
      </c>
      <c r="K20" s="72">
        <f>E20/D20</f>
        <v>0.07523912829109555</v>
      </c>
    </row>
    <row r="21" spans="1:11" ht="12.75">
      <c r="A21" s="68" t="s">
        <v>52</v>
      </c>
      <c r="B21" s="74"/>
      <c r="C21" s="97">
        <v>1464</v>
      </c>
      <c r="D21" s="97">
        <v>1464</v>
      </c>
      <c r="E21" s="70">
        <v>110.1</v>
      </c>
      <c r="F21" s="70"/>
      <c r="G21" s="71"/>
      <c r="H21" s="5"/>
      <c r="I21" s="71"/>
      <c r="J21" s="72">
        <f>E21/C21</f>
        <v>0.07520491803278688</v>
      </c>
      <c r="K21" s="72">
        <f>E21/D21</f>
        <v>0.07520491803278688</v>
      </c>
    </row>
    <row r="22" spans="1:11" ht="12.75">
      <c r="A22" s="68" t="s">
        <v>53</v>
      </c>
      <c r="B22" s="74"/>
      <c r="C22" s="97">
        <v>1322</v>
      </c>
      <c r="D22" s="97">
        <v>1322</v>
      </c>
      <c r="E22" s="70">
        <v>99.4</v>
      </c>
      <c r="F22" s="70"/>
      <c r="G22" s="71"/>
      <c r="H22" s="5"/>
      <c r="I22" s="71"/>
      <c r="J22" s="72">
        <f>E22/C22</f>
        <v>0.07518910741301059</v>
      </c>
      <c r="K22" s="72">
        <f>E22/D22</f>
        <v>0.07518910741301059</v>
      </c>
    </row>
    <row r="23" spans="1:11" ht="12.75">
      <c r="A23" s="68" t="s">
        <v>54</v>
      </c>
      <c r="B23" s="74"/>
      <c r="C23" s="74">
        <v>1339.9</v>
      </c>
      <c r="D23" s="74">
        <v>1339.9</v>
      </c>
      <c r="E23" s="70">
        <v>100.8</v>
      </c>
      <c r="F23" s="70"/>
      <c r="G23" s="71"/>
      <c r="H23" s="30"/>
      <c r="I23" s="71"/>
      <c r="J23" s="72">
        <f>E23/C23</f>
        <v>0.07522949473841331</v>
      </c>
      <c r="K23" s="72">
        <f>E23/D23</f>
        <v>0.07522949473841331</v>
      </c>
    </row>
    <row r="24" spans="1:11" ht="12.75">
      <c r="A24" s="68" t="s">
        <v>55</v>
      </c>
      <c r="B24" s="74"/>
      <c r="C24" s="74">
        <v>2760.1</v>
      </c>
      <c r="D24" s="74">
        <v>2760.1</v>
      </c>
      <c r="E24" s="70">
        <v>207.6</v>
      </c>
      <c r="F24" s="70"/>
      <c r="G24" s="71"/>
      <c r="H24" s="5"/>
      <c r="I24" s="71"/>
      <c r="J24" s="72">
        <f>E24/C24</f>
        <v>0.07521466613528495</v>
      </c>
      <c r="K24" s="72">
        <f>E24/D24</f>
        <v>0.07521466613528495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/>
      <c r="F26" s="70"/>
      <c r="G26" s="71"/>
      <c r="H26" s="16"/>
      <c r="I26" s="16"/>
      <c r="J26" s="72">
        <f>E26/C26</f>
        <v>0</v>
      </c>
      <c r="K26" s="72">
        <f>E26/D26</f>
        <v>0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/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/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/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/>
      <c r="F33" s="70"/>
      <c r="G33" s="71"/>
      <c r="H33" s="72"/>
      <c r="I33" s="72"/>
      <c r="J33" s="72">
        <f>E33/C33</f>
        <v>0</v>
      </c>
      <c r="K33" s="72">
        <f>E33/D33</f>
        <v>0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/>
      <c r="F34" s="70"/>
      <c r="G34" s="71"/>
      <c r="H34" s="16"/>
      <c r="I34" s="16"/>
      <c r="J34" s="72">
        <f>E34/C34</f>
        <v>0</v>
      </c>
      <c r="K34" s="72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111</v>
      </c>
      <c r="F35" s="4">
        <f>F36+F37+F38+F39+F40+F41+F42+F43+F44</f>
        <v>0</v>
      </c>
      <c r="G35" s="30">
        <f>E35/C35</f>
        <v>0.05220090293453725</v>
      </c>
      <c r="H35" s="16"/>
      <c r="I35" s="16"/>
      <c r="J35" s="15">
        <f>E35/C35</f>
        <v>0.05220090293453725</v>
      </c>
      <c r="K35" s="16">
        <f>E35/D35</f>
        <v>0.05220090293453725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21.5</v>
      </c>
      <c r="F36" s="73"/>
      <c r="G36" s="71"/>
      <c r="H36" s="72"/>
      <c r="I36" s="72"/>
      <c r="J36" s="72">
        <f>E36/C36</f>
        <v>0.17916666666666667</v>
      </c>
      <c r="K36" s="72">
        <f>E36/D36</f>
        <v>0.17916666666666667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5.8</v>
      </c>
      <c r="F37" s="73"/>
      <c r="G37" s="71"/>
      <c r="H37" s="72"/>
      <c r="I37" s="72"/>
      <c r="J37" s="72">
        <f>E37/C37</f>
        <v>0.05555555555555555</v>
      </c>
      <c r="K37" s="72">
        <f>E37/D37</f>
        <v>0.05555555555555555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3.3</v>
      </c>
      <c r="F38" s="73"/>
      <c r="G38" s="71"/>
      <c r="H38" s="72"/>
      <c r="I38" s="72"/>
      <c r="J38" s="72">
        <f>E38/C38</f>
        <v>0.016666666666666666</v>
      </c>
      <c r="K38" s="72">
        <f>E38/D38</f>
        <v>0.016666666666666666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5</v>
      </c>
      <c r="F39" s="73"/>
      <c r="G39" s="71"/>
      <c r="H39" s="72"/>
      <c r="I39" s="72"/>
      <c r="J39" s="72">
        <f>E39/C39</f>
        <v>0.01614987080103359</v>
      </c>
      <c r="K39" s="72">
        <f>E39/D39</f>
        <v>0.01614987080103359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2.8</v>
      </c>
      <c r="F40" s="73"/>
      <c r="G40" s="71"/>
      <c r="H40" s="72"/>
      <c r="I40" s="72"/>
      <c r="J40" s="72">
        <f>E40/C40</f>
        <v>0.05426356589147286</v>
      </c>
      <c r="K40" s="72">
        <f>E40/D40</f>
        <v>0.05426356589147286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1.6</v>
      </c>
      <c r="F41" s="73"/>
      <c r="G41" s="71"/>
      <c r="H41" s="72"/>
      <c r="I41" s="72"/>
      <c r="J41" s="72">
        <f>E41/C41</f>
        <v>0.011396011396011397</v>
      </c>
      <c r="K41" s="72">
        <f>E41/D41</f>
        <v>0.011396011396011397</v>
      </c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0.8</v>
      </c>
      <c r="F42" s="73"/>
      <c r="G42" s="71"/>
      <c r="H42" s="72"/>
      <c r="I42" s="72"/>
      <c r="J42" s="72">
        <f>E42/C42</f>
        <v>0.010101010101010102</v>
      </c>
      <c r="K42" s="72">
        <f>E42/D42</f>
        <v>0.010101010101010102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3.3</v>
      </c>
      <c r="F43" s="73"/>
      <c r="G43" s="71"/>
      <c r="H43" s="72"/>
      <c r="I43" s="72"/>
      <c r="J43" s="72">
        <f>E43/C43</f>
        <v>0.01896551724137931</v>
      </c>
      <c r="K43" s="72">
        <f>E43/D43</f>
        <v>0.01896551724137931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66.9</v>
      </c>
      <c r="F44" s="73"/>
      <c r="G44" s="71"/>
      <c r="H44" s="72"/>
      <c r="I44" s="72"/>
      <c r="J44" s="72">
        <f>E44/C44</f>
        <v>0.07048040455120101</v>
      </c>
      <c r="K44" s="72">
        <f>E44/D44</f>
        <v>0.07048040455120101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C46+C47+C48+C51+C52+C53+C54+C55+C56</f>
        <v>4248.6</v>
      </c>
      <c r="D45" s="4">
        <f>D46+D47+D48+D51+D52+D53+D54+D55+D56</f>
        <v>4248.6</v>
      </c>
      <c r="E45" s="4">
        <f>E46+E47+E48+E51+E52+E53+E54+E55+E56</f>
        <v>411.1</v>
      </c>
      <c r="F45" s="4">
        <f>F46+F47+F48+F51+F52+F53+F54+F55+F56</f>
        <v>0</v>
      </c>
      <c r="G45" s="5">
        <f>E45/C45</f>
        <v>0.09676128607070564</v>
      </c>
      <c r="H45" s="16" t="e">
        <f>E45/#REF!</f>
        <v>#REF!</v>
      </c>
      <c r="I45" s="16" t="e">
        <f>E45/#REF!</f>
        <v>#REF!</v>
      </c>
      <c r="J45" s="15">
        <f>E45/C45</f>
        <v>0.09676128607070564</v>
      </c>
      <c r="K45" s="16">
        <f>E45/D45</f>
        <v>0.09676128607070564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19.5</v>
      </c>
      <c r="F46" s="73"/>
      <c r="G46" s="71"/>
      <c r="H46" s="72"/>
      <c r="I46" s="72"/>
      <c r="J46" s="72">
        <f>E46/C46</f>
        <v>0.15853658536585366</v>
      </c>
      <c r="K46" s="72">
        <f>E46/D46</f>
        <v>0.15853658536585366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2.9</v>
      </c>
      <c r="F47" s="73"/>
      <c r="G47" s="71"/>
      <c r="H47" s="72"/>
      <c r="I47" s="72"/>
      <c r="J47" s="72">
        <f>E47/C47</f>
        <v>0.014370664023785925</v>
      </c>
      <c r="K47" s="72">
        <f>E47/D47</f>
        <v>0.014370664023785925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5.5</v>
      </c>
      <c r="F48" s="73"/>
      <c r="G48" s="71"/>
      <c r="H48" s="72"/>
      <c r="I48" s="72"/>
      <c r="J48" s="72">
        <f>E48/C48</f>
        <v>0.0499092558983666</v>
      </c>
      <c r="K48" s="72">
        <f>E48/D48</f>
        <v>0.0499092558983666</v>
      </c>
      <c r="L48" s="81"/>
    </row>
    <row r="49" spans="1:11" ht="13.5" customHeight="1">
      <c r="A49" s="124" t="s">
        <v>2</v>
      </c>
      <c r="B49" s="124" t="s">
        <v>3</v>
      </c>
      <c r="C49" s="126" t="s">
        <v>121</v>
      </c>
      <c r="D49" s="112" t="s">
        <v>122</v>
      </c>
      <c r="E49" s="62" t="s">
        <v>43</v>
      </c>
      <c r="F49" s="83" t="s">
        <v>85</v>
      </c>
      <c r="G49" s="63" t="s">
        <v>44</v>
      </c>
      <c r="H49" s="63" t="s">
        <v>44</v>
      </c>
      <c r="I49" s="63" t="s">
        <v>44</v>
      </c>
      <c r="J49" s="63" t="s">
        <v>44</v>
      </c>
      <c r="K49" s="63" t="s">
        <v>44</v>
      </c>
    </row>
    <row r="50" spans="1:11" ht="36" customHeight="1">
      <c r="A50" s="125"/>
      <c r="B50" s="125"/>
      <c r="C50" s="127"/>
      <c r="D50" s="113"/>
      <c r="E50" s="65" t="s">
        <v>124</v>
      </c>
      <c r="F50" s="65" t="s">
        <v>86</v>
      </c>
      <c r="G50" s="66" t="s">
        <v>76</v>
      </c>
      <c r="H50" s="67" t="s">
        <v>45</v>
      </c>
      <c r="I50" s="67" t="s">
        <v>46</v>
      </c>
      <c r="J50" s="66" t="s">
        <v>106</v>
      </c>
      <c r="K50" s="66" t="s">
        <v>77</v>
      </c>
    </row>
    <row r="51" spans="1:12" ht="12.75">
      <c r="A51" s="68" t="s">
        <v>50</v>
      </c>
      <c r="B51" s="64"/>
      <c r="C51" s="6">
        <v>412.8</v>
      </c>
      <c r="D51" s="6">
        <v>412.8</v>
      </c>
      <c r="E51" s="73">
        <v>125.1</v>
      </c>
      <c r="F51" s="73"/>
      <c r="G51" s="71"/>
      <c r="H51" s="72"/>
      <c r="I51" s="72"/>
      <c r="J51" s="72">
        <f>E51/C51</f>
        <v>0.30305232558139533</v>
      </c>
      <c r="K51" s="72">
        <f>E51/D51</f>
        <v>0.30305232558139533</v>
      </c>
      <c r="L51" s="80"/>
    </row>
    <row r="52" spans="1:12" ht="12.75">
      <c r="A52" s="68" t="s">
        <v>51</v>
      </c>
      <c r="B52" s="64"/>
      <c r="C52" s="6">
        <v>42.5</v>
      </c>
      <c r="D52" s="6">
        <v>42.5</v>
      </c>
      <c r="E52" s="73">
        <v>15.1</v>
      </c>
      <c r="F52" s="73"/>
      <c r="G52" s="71"/>
      <c r="H52" s="72"/>
      <c r="I52" s="72"/>
      <c r="J52" s="72">
        <f>E52/C52</f>
        <v>0.3552941176470588</v>
      </c>
      <c r="K52" s="72">
        <f>E52/D52</f>
        <v>0.3552941176470588</v>
      </c>
      <c r="L52" s="80"/>
    </row>
    <row r="53" spans="1:12" ht="12.75">
      <c r="A53" s="68" t="s">
        <v>52</v>
      </c>
      <c r="B53" s="64"/>
      <c r="C53" s="6">
        <v>1.8</v>
      </c>
      <c r="D53" s="6">
        <v>1.8</v>
      </c>
      <c r="E53" s="73">
        <v>0.7</v>
      </c>
      <c r="F53" s="73"/>
      <c r="G53" s="71"/>
      <c r="H53" s="72"/>
      <c r="I53" s="72"/>
      <c r="J53" s="72">
        <f>E53/C53</f>
        <v>0.38888888888888884</v>
      </c>
      <c r="K53" s="72">
        <f>E53/D53</f>
        <v>0.38888888888888884</v>
      </c>
      <c r="L53" s="80"/>
    </row>
    <row r="54" spans="1:12" ht="12.75">
      <c r="A54" s="68" t="s">
        <v>53</v>
      </c>
      <c r="B54" s="64"/>
      <c r="C54" s="6"/>
      <c r="D54" s="6"/>
      <c r="E54" s="73"/>
      <c r="F54" s="73"/>
      <c r="G54" s="71"/>
      <c r="H54" s="72"/>
      <c r="I54" s="72"/>
      <c r="J54" s="72"/>
      <c r="K54" s="72"/>
      <c r="L54" s="81"/>
    </row>
    <row r="55" spans="1:11" s="9" customFormat="1" ht="12.75">
      <c r="A55" s="68" t="s">
        <v>54</v>
      </c>
      <c r="B55" s="64"/>
      <c r="C55" s="73">
        <v>69.7</v>
      </c>
      <c r="D55" s="73">
        <v>69.7</v>
      </c>
      <c r="E55" s="73"/>
      <c r="F55" s="73"/>
      <c r="G55" s="71"/>
      <c r="H55" s="72"/>
      <c r="I55" s="72"/>
      <c r="J55" s="72">
        <f>E55/C55</f>
        <v>0</v>
      </c>
      <c r="K55" s="72">
        <f>E55/D55</f>
        <v>0</v>
      </c>
    </row>
    <row r="56" spans="1:11" ht="12.75">
      <c r="A56" s="68" t="s">
        <v>55</v>
      </c>
      <c r="B56" s="64"/>
      <c r="C56" s="6">
        <v>3286.8</v>
      </c>
      <c r="D56" s="6">
        <v>3286.8</v>
      </c>
      <c r="E56" s="73">
        <v>242.3</v>
      </c>
      <c r="F56" s="73"/>
      <c r="G56" s="71"/>
      <c r="H56" s="72"/>
      <c r="I56" s="72"/>
      <c r="J56" s="72">
        <f>E56/C56</f>
        <v>0.07371911889984178</v>
      </c>
      <c r="K56" s="72">
        <f>E56/D56</f>
        <v>0.07371911889984178</v>
      </c>
    </row>
    <row r="57" spans="1:12" s="8" customFormat="1" ht="12.75">
      <c r="A57" s="7" t="s">
        <v>109</v>
      </c>
      <c r="B57" s="3" t="s">
        <v>98</v>
      </c>
      <c r="C57" s="4">
        <f>C58+C59+C60+C61+C62+C63+C64+C65+C66</f>
        <v>5514.5</v>
      </c>
      <c r="D57" s="4">
        <f>D58+D59+D60+D61+D62+D63+D64+D65+D66</f>
        <v>5514.5</v>
      </c>
      <c r="E57" s="4">
        <f>E58+E59+E60+E61+E62+E63+E64+E65+E66</f>
        <v>388.59999999999997</v>
      </c>
      <c r="F57" s="4">
        <f>F58+F59+F60+F61+F62+F63+F64+F65+F66</f>
        <v>0</v>
      </c>
      <c r="G57" s="5">
        <f>E57/C57</f>
        <v>0.07046876416719557</v>
      </c>
      <c r="H57" s="16" t="e">
        <f>E57/#REF!</f>
        <v>#REF!</v>
      </c>
      <c r="I57" s="16" t="e">
        <f>E57/#REF!</f>
        <v>#REF!</v>
      </c>
      <c r="J57" s="15">
        <f>E57/C57</f>
        <v>0.07046876416719557</v>
      </c>
      <c r="K57" s="16">
        <f>E57/D57</f>
        <v>0.07046876416719557</v>
      </c>
      <c r="L57" s="80"/>
    </row>
    <row r="58" spans="1:12" ht="12.75">
      <c r="A58" s="68" t="s">
        <v>47</v>
      </c>
      <c r="B58" s="64"/>
      <c r="C58" s="6">
        <v>661.7</v>
      </c>
      <c r="D58" s="6">
        <v>661.7</v>
      </c>
      <c r="E58" s="73">
        <v>34.8</v>
      </c>
      <c r="F58" s="73"/>
      <c r="G58" s="71"/>
      <c r="H58" s="72"/>
      <c r="I58" s="72"/>
      <c r="J58" s="72">
        <f>E58/C58</f>
        <v>0.05259180897687773</v>
      </c>
      <c r="K58" s="72">
        <f>E58/D58</f>
        <v>0.05259180897687773</v>
      </c>
      <c r="L58" s="80"/>
    </row>
    <row r="59" spans="1:12" ht="12.75">
      <c r="A59" s="68" t="s">
        <v>48</v>
      </c>
      <c r="B59" s="64"/>
      <c r="C59" s="6">
        <v>233.7</v>
      </c>
      <c r="D59" s="6">
        <v>233.7</v>
      </c>
      <c r="E59" s="73">
        <v>10.3</v>
      </c>
      <c r="F59" s="73"/>
      <c r="G59" s="71"/>
      <c r="H59" s="72"/>
      <c r="I59" s="72"/>
      <c r="J59" s="72">
        <f>E59/C59</f>
        <v>0.04407359863072315</v>
      </c>
      <c r="K59" s="72">
        <f>E59/D59</f>
        <v>0.04407359863072315</v>
      </c>
      <c r="L59" s="80"/>
    </row>
    <row r="60" spans="1:12" ht="12.75">
      <c r="A60" s="68" t="s">
        <v>49</v>
      </c>
      <c r="B60" s="64"/>
      <c r="C60" s="6">
        <v>415.3</v>
      </c>
      <c r="D60" s="6">
        <v>415.3</v>
      </c>
      <c r="E60" s="73">
        <v>20.7</v>
      </c>
      <c r="F60" s="73"/>
      <c r="G60" s="71"/>
      <c r="H60" s="72"/>
      <c r="I60" s="72"/>
      <c r="J60" s="72">
        <f>E60/C60</f>
        <v>0.049843486636166626</v>
      </c>
      <c r="K60" s="72">
        <f>E60/D60</f>
        <v>0.049843486636166626</v>
      </c>
      <c r="L60" s="81"/>
    </row>
    <row r="61" spans="1:12" ht="12.75">
      <c r="A61" s="68" t="s">
        <v>50</v>
      </c>
      <c r="B61" s="64"/>
      <c r="C61" s="6">
        <v>521.4</v>
      </c>
      <c r="D61" s="6">
        <v>521.4</v>
      </c>
      <c r="E61" s="73">
        <v>29.3</v>
      </c>
      <c r="F61" s="73"/>
      <c r="G61" s="71"/>
      <c r="H61" s="72"/>
      <c r="I61" s="72"/>
      <c r="J61" s="72">
        <f>E61/C61</f>
        <v>0.05619485999232835</v>
      </c>
      <c r="K61" s="72">
        <f>E61/D61</f>
        <v>0.05619485999232835</v>
      </c>
      <c r="L61" s="80"/>
    </row>
    <row r="62" spans="1:12" ht="12.75">
      <c r="A62" s="68" t="s">
        <v>51</v>
      </c>
      <c r="B62" s="64"/>
      <c r="C62" s="6">
        <v>184.9</v>
      </c>
      <c r="D62" s="6">
        <v>184.9</v>
      </c>
      <c r="E62" s="73">
        <v>4.9</v>
      </c>
      <c r="F62" s="73"/>
      <c r="G62" s="71"/>
      <c r="H62" s="72"/>
      <c r="I62" s="72"/>
      <c r="J62" s="72">
        <f>E62/C62</f>
        <v>0.02650081124932396</v>
      </c>
      <c r="K62" s="72">
        <f>E62/D62</f>
        <v>0.02650081124932396</v>
      </c>
      <c r="L62" s="80"/>
    </row>
    <row r="63" spans="1:12" ht="12.75">
      <c r="A63" s="68" t="s">
        <v>52</v>
      </c>
      <c r="B63" s="64"/>
      <c r="C63" s="6">
        <v>450.9</v>
      </c>
      <c r="D63" s="6">
        <v>450.9</v>
      </c>
      <c r="E63" s="73">
        <v>16.2</v>
      </c>
      <c r="F63" s="73"/>
      <c r="G63" s="71"/>
      <c r="H63" s="72"/>
      <c r="I63" s="72"/>
      <c r="J63" s="72">
        <f>E63/C63</f>
        <v>0.03592814371257485</v>
      </c>
      <c r="K63" s="72">
        <f>E63/D63</f>
        <v>0.03592814371257485</v>
      </c>
      <c r="L63" s="80"/>
    </row>
    <row r="64" spans="1:12" ht="12.75">
      <c r="A64" s="68" t="s">
        <v>53</v>
      </c>
      <c r="B64" s="64"/>
      <c r="C64" s="6">
        <v>163.1</v>
      </c>
      <c r="D64" s="6">
        <v>163.1</v>
      </c>
      <c r="E64" s="73">
        <v>6.1</v>
      </c>
      <c r="F64" s="73"/>
      <c r="G64" s="71"/>
      <c r="H64" s="72"/>
      <c r="I64" s="72"/>
      <c r="J64" s="72">
        <f>E64/C64</f>
        <v>0.03740036787247088</v>
      </c>
      <c r="K64" s="72">
        <f>E64/D64</f>
        <v>0.03740036787247088</v>
      </c>
      <c r="L64" s="81"/>
    </row>
    <row r="65" spans="1:11" s="9" customFormat="1" ht="12.75">
      <c r="A65" s="68" t="s">
        <v>54</v>
      </c>
      <c r="B65" s="64"/>
      <c r="C65" s="73">
        <v>728.1</v>
      </c>
      <c r="D65" s="73">
        <v>728.1</v>
      </c>
      <c r="E65" s="73">
        <v>99.1</v>
      </c>
      <c r="F65" s="73"/>
      <c r="G65" s="71"/>
      <c r="H65" s="72"/>
      <c r="I65" s="72"/>
      <c r="J65" s="72">
        <f>E65/C65</f>
        <v>0.1361076775168246</v>
      </c>
      <c r="K65" s="72">
        <f>E65/D65</f>
        <v>0.1361076775168246</v>
      </c>
    </row>
    <row r="66" spans="1:11" ht="12.75">
      <c r="A66" s="68" t="s">
        <v>55</v>
      </c>
      <c r="B66" s="64"/>
      <c r="C66" s="6">
        <v>2155.4</v>
      </c>
      <c r="D66" s="6">
        <v>2155.4</v>
      </c>
      <c r="E66" s="73">
        <v>167.2</v>
      </c>
      <c r="F66" s="73"/>
      <c r="G66" s="71"/>
      <c r="H66" s="72"/>
      <c r="I66" s="72"/>
      <c r="J66" s="72">
        <f>E66/C66</f>
        <v>0.07757260833256008</v>
      </c>
      <c r="K66" s="72">
        <f>E66/D66</f>
        <v>0.07757260833256008</v>
      </c>
    </row>
    <row r="67" spans="1:11" ht="12.75">
      <c r="A67" s="118" t="s">
        <v>17</v>
      </c>
      <c r="B67" s="119"/>
      <c r="C67" s="13">
        <f>C5+C15+C25+C35+C45+C57</f>
        <v>35676.3</v>
      </c>
      <c r="D67" s="13">
        <f>D5+D15+D25+D35+D45+D57</f>
        <v>35676.3</v>
      </c>
      <c r="E67" s="13">
        <f>E5+E15+E25+E35+E45+E57</f>
        <v>3283.2999999999997</v>
      </c>
      <c r="F67" s="13">
        <f>F5+F15+F25+F35+F45+F57</f>
        <v>0</v>
      </c>
      <c r="G67" s="14">
        <f>E67/C67</f>
        <v>0.09203028340943425</v>
      </c>
      <c r="H67" s="14" t="e">
        <f>E67/#REF!</f>
        <v>#REF!</v>
      </c>
      <c r="I67" s="14" t="e">
        <f>E67/#REF!</f>
        <v>#REF!</v>
      </c>
      <c r="J67" s="26">
        <f>E67/C67</f>
        <v>0.09203028340943425</v>
      </c>
      <c r="K67" s="26">
        <f>E67/D67</f>
        <v>0.09203028340943425</v>
      </c>
    </row>
    <row r="68" spans="1:11" ht="12.75">
      <c r="A68" s="7" t="s">
        <v>87</v>
      </c>
      <c r="B68" s="28" t="s">
        <v>18</v>
      </c>
      <c r="C68" s="4">
        <f>C69</f>
        <v>1936.2</v>
      </c>
      <c r="D68" s="4">
        <f>D69</f>
        <v>1936.2</v>
      </c>
      <c r="E68" s="4">
        <f>E69</f>
        <v>251.1</v>
      </c>
      <c r="F68" s="4">
        <f>F69</f>
        <v>0</v>
      </c>
      <c r="G68" s="5">
        <f>E68/C68</f>
        <v>0.12968701580415246</v>
      </c>
      <c r="H68" s="5" t="e">
        <f>E68/#REF!</f>
        <v>#REF!</v>
      </c>
      <c r="I68" s="5" t="e">
        <f>E68/#REF!</f>
        <v>#REF!</v>
      </c>
      <c r="J68" s="15">
        <f>E68/C68</f>
        <v>0.12968701580415246</v>
      </c>
      <c r="K68" s="16">
        <f>E68/D68</f>
        <v>0.12968701580415246</v>
      </c>
    </row>
    <row r="69" spans="1:11" ht="12.75">
      <c r="A69" s="68" t="s">
        <v>55</v>
      </c>
      <c r="B69" s="64"/>
      <c r="C69" s="6">
        <v>1936.2</v>
      </c>
      <c r="D69" s="6">
        <v>1936.2</v>
      </c>
      <c r="E69" s="73">
        <v>251.1</v>
      </c>
      <c r="F69" s="70"/>
      <c r="G69" s="71"/>
      <c r="H69" s="71"/>
      <c r="I69" s="71"/>
      <c r="J69" s="72">
        <f>E69/C69</f>
        <v>0.12968701580415246</v>
      </c>
      <c r="K69" s="72">
        <f>E69/D69</f>
        <v>0.12968701580415246</v>
      </c>
    </row>
    <row r="70" spans="1:11" s="9" customFormat="1" ht="12.75">
      <c r="A70" s="10" t="s">
        <v>90</v>
      </c>
      <c r="B70" s="88" t="s">
        <v>91</v>
      </c>
      <c r="C70" s="12"/>
      <c r="D70" s="12"/>
      <c r="E70" s="12">
        <f>E71</f>
        <v>123.6</v>
      </c>
      <c r="F70" s="89"/>
      <c r="G70" s="30"/>
      <c r="H70" s="30"/>
      <c r="I70" s="30"/>
      <c r="J70" s="15"/>
      <c r="K70" s="15"/>
    </row>
    <row r="71" spans="1:11" ht="12.75">
      <c r="A71" s="68" t="s">
        <v>55</v>
      </c>
      <c r="B71" s="74"/>
      <c r="C71" s="6"/>
      <c r="D71" s="6"/>
      <c r="E71" s="73">
        <v>123.6</v>
      </c>
      <c r="F71" s="70"/>
      <c r="G71" s="71"/>
      <c r="H71" s="71"/>
      <c r="I71" s="71"/>
      <c r="J71" s="72"/>
      <c r="K71" s="72"/>
    </row>
    <row r="72" spans="1:11" ht="12.75">
      <c r="A72" s="7" t="s">
        <v>88</v>
      </c>
      <c r="B72" s="27" t="s">
        <v>56</v>
      </c>
      <c r="C72" s="4">
        <f>C73</f>
        <v>100</v>
      </c>
      <c r="D72" s="4">
        <f>D73</f>
        <v>100</v>
      </c>
      <c r="E72" s="4">
        <f>E73</f>
        <v>104.4</v>
      </c>
      <c r="F72" s="4">
        <f>F73</f>
        <v>0</v>
      </c>
      <c r="G72" s="5">
        <f>E72/C72</f>
        <v>1.044</v>
      </c>
      <c r="H72" s="16" t="s">
        <v>16</v>
      </c>
      <c r="I72" s="16" t="s">
        <v>16</v>
      </c>
      <c r="J72" s="15">
        <f>E72/C72</f>
        <v>1.044</v>
      </c>
      <c r="K72" s="16">
        <f>E72/D72</f>
        <v>1.044</v>
      </c>
    </row>
    <row r="73" spans="1:11" ht="12" customHeight="1">
      <c r="A73" s="68" t="s">
        <v>55</v>
      </c>
      <c r="B73" s="74"/>
      <c r="C73" s="6">
        <v>100</v>
      </c>
      <c r="D73" s="6">
        <v>100</v>
      </c>
      <c r="E73" s="73">
        <v>104.4</v>
      </c>
      <c r="F73" s="70"/>
      <c r="G73" s="71"/>
      <c r="H73" s="72"/>
      <c r="I73" s="72"/>
      <c r="J73" s="72">
        <f>E73/C73</f>
        <v>1.044</v>
      </c>
      <c r="K73" s="72">
        <f>E73/D73</f>
        <v>1.044</v>
      </c>
    </row>
    <row r="74" spans="1:11" ht="12" customHeight="1">
      <c r="A74" s="7" t="s">
        <v>110</v>
      </c>
      <c r="B74" s="88" t="s">
        <v>27</v>
      </c>
      <c r="C74" s="12"/>
      <c r="D74" s="12"/>
      <c r="E74" s="12"/>
      <c r="F74" s="89"/>
      <c r="G74" s="30"/>
      <c r="H74" s="15"/>
      <c r="I74" s="15"/>
      <c r="J74" s="15"/>
      <c r="K74" s="15"/>
    </row>
    <row r="75" spans="1:11" ht="12" customHeight="1">
      <c r="A75" s="96"/>
      <c r="B75" s="74"/>
      <c r="C75" s="6"/>
      <c r="D75" s="6"/>
      <c r="E75" s="73"/>
      <c r="F75" s="70"/>
      <c r="G75" s="71"/>
      <c r="H75" s="72"/>
      <c r="I75" s="72"/>
      <c r="J75" s="72"/>
      <c r="K75" s="72"/>
    </row>
    <row r="76" spans="1:11" ht="12.75">
      <c r="A76" s="118" t="s">
        <v>28</v>
      </c>
      <c r="B76" s="119"/>
      <c r="C76" s="13">
        <f>C68+C72</f>
        <v>2036.2</v>
      </c>
      <c r="D76" s="13">
        <f>D68+D72</f>
        <v>2036.2</v>
      </c>
      <c r="E76" s="13">
        <f>E68+E72+E70+E74</f>
        <v>479.1</v>
      </c>
      <c r="F76" s="13">
        <f>F68+F72</f>
        <v>0</v>
      </c>
      <c r="G76" s="14">
        <f>E76/C76</f>
        <v>0.23529122875945388</v>
      </c>
      <c r="H76" s="16" t="s">
        <v>16</v>
      </c>
      <c r="I76" s="16" t="s">
        <v>16</v>
      </c>
      <c r="J76" s="26">
        <f>E76/C76</f>
        <v>0.23529122875945388</v>
      </c>
      <c r="K76" s="26">
        <f>E76/D76</f>
        <v>0.23529122875945388</v>
      </c>
    </row>
    <row r="77" spans="1:11" ht="16.5">
      <c r="A77" s="120" t="s">
        <v>57</v>
      </c>
      <c r="B77" s="121"/>
      <c r="C77" s="17">
        <f>C78+C79+C80+C81+C82+C83+C84+C85+C86</f>
        <v>37712.50000000001</v>
      </c>
      <c r="D77" s="17">
        <f>D78+D79+D80+D81+D82+D83+D84+D85+D86</f>
        <v>37712.50000000001</v>
      </c>
      <c r="E77" s="17">
        <f>E78+E79+E80+E81+E82+E83+E84+E85+E86</f>
        <v>3762.4</v>
      </c>
      <c r="F77" s="17">
        <f>F78+F79+F80+F81+F82+F83+F84+F85+F86</f>
        <v>0</v>
      </c>
      <c r="G77" s="43">
        <f>E77/C77</f>
        <v>0.09976532979781239</v>
      </c>
      <c r="H77" s="43" t="e">
        <f>E77/#REF!</f>
        <v>#REF!</v>
      </c>
      <c r="I77" s="43" t="e">
        <f>E77/#REF!</f>
        <v>#REF!</v>
      </c>
      <c r="J77" s="87">
        <f>E77/C77</f>
        <v>0.09976532979781239</v>
      </c>
      <c r="K77" s="53">
        <f>E77/D77</f>
        <v>0.09976532979781239</v>
      </c>
    </row>
    <row r="78" spans="1:11" ht="12.75">
      <c r="A78" s="68" t="s">
        <v>47</v>
      </c>
      <c r="B78" s="64"/>
      <c r="C78" s="4">
        <f aca="true" t="shared" si="0" ref="C78:F80">C6+C16+C26+C36+C46+C58</f>
        <v>2602.5</v>
      </c>
      <c r="D78" s="4">
        <f t="shared" si="0"/>
        <v>2602.5</v>
      </c>
      <c r="E78" s="4">
        <f t="shared" si="0"/>
        <v>211.3</v>
      </c>
      <c r="F78" s="4">
        <f t="shared" si="0"/>
        <v>0</v>
      </c>
      <c r="G78" s="30">
        <f>E78/C78</f>
        <v>0.0811911623439001</v>
      </c>
      <c r="H78" s="5" t="e">
        <f>E78/#REF!</f>
        <v>#REF!</v>
      </c>
      <c r="I78" s="5" t="e">
        <f>E78/#REF!</f>
        <v>#REF!</v>
      </c>
      <c r="J78" s="15">
        <f>E78/C78</f>
        <v>0.0811911623439001</v>
      </c>
      <c r="K78" s="16">
        <f>E78/D78</f>
        <v>0.0811911623439001</v>
      </c>
    </row>
    <row r="79" spans="1:11" ht="12.75">
      <c r="A79" s="68" t="s">
        <v>48</v>
      </c>
      <c r="B79" s="64"/>
      <c r="C79" s="4">
        <f t="shared" si="0"/>
        <v>1409</v>
      </c>
      <c r="D79" s="4">
        <f t="shared" si="0"/>
        <v>1409</v>
      </c>
      <c r="E79" s="4">
        <f t="shared" si="0"/>
        <v>105.9</v>
      </c>
      <c r="F79" s="4">
        <f t="shared" si="0"/>
        <v>0</v>
      </c>
      <c r="G79" s="30">
        <f>E79/C79</f>
        <v>0.0751596877217885</v>
      </c>
      <c r="H79" s="5" t="e">
        <f>E79/#REF!</f>
        <v>#REF!</v>
      </c>
      <c r="I79" s="5" t="e">
        <f>E79/#REF!</f>
        <v>#REF!</v>
      </c>
      <c r="J79" s="15">
        <f>E79/C79</f>
        <v>0.0751596877217885</v>
      </c>
      <c r="K79" s="16">
        <f>E79/D79</f>
        <v>0.0751596877217885</v>
      </c>
    </row>
    <row r="80" spans="1:11" ht="12.75">
      <c r="A80" s="68" t="s">
        <v>49</v>
      </c>
      <c r="B80" s="64"/>
      <c r="C80" s="4">
        <f t="shared" si="0"/>
        <v>2099.3</v>
      </c>
      <c r="D80" s="4">
        <f t="shared" si="0"/>
        <v>2099.3</v>
      </c>
      <c r="E80" s="4">
        <f t="shared" si="0"/>
        <v>162.2</v>
      </c>
      <c r="F80" s="4">
        <f t="shared" si="0"/>
        <v>0</v>
      </c>
      <c r="G80" s="30">
        <f>E80/C80</f>
        <v>0.07726384985471346</v>
      </c>
      <c r="H80" s="5" t="e">
        <f>E80/#REF!</f>
        <v>#REF!</v>
      </c>
      <c r="I80" s="5" t="e">
        <f>E80/#REF!</f>
        <v>#REF!</v>
      </c>
      <c r="J80" s="15">
        <f>E80/C80</f>
        <v>0.07726384985471346</v>
      </c>
      <c r="K80" s="16">
        <f>E80/D80</f>
        <v>0.07726384985471346</v>
      </c>
    </row>
    <row r="81" spans="1:11" ht="12.75">
      <c r="A81" s="68" t="s">
        <v>50</v>
      </c>
      <c r="B81" s="64"/>
      <c r="C81" s="4">
        <f>C9+C19+C29+C39+C51+C61</f>
        <v>2827.7000000000003</v>
      </c>
      <c r="D81" s="4">
        <f aca="true" t="shared" si="1" ref="C81:F85">D9+D19+D29+D39+D51+D61</f>
        <v>2827.7000000000003</v>
      </c>
      <c r="E81" s="4">
        <f t="shared" si="1"/>
        <v>326.5</v>
      </c>
      <c r="F81" s="4">
        <f t="shared" si="1"/>
        <v>0</v>
      </c>
      <c r="G81" s="30">
        <f>E81/C81</f>
        <v>0.1154648654383421</v>
      </c>
      <c r="H81" s="5" t="e">
        <f>E81/#REF!</f>
        <v>#REF!</v>
      </c>
      <c r="I81" s="5" t="e">
        <f>E81/#REF!</f>
        <v>#REF!</v>
      </c>
      <c r="J81" s="15">
        <f>E81/C81</f>
        <v>0.1154648654383421</v>
      </c>
      <c r="K81" s="16">
        <f>E81/D81</f>
        <v>0.1154648654383421</v>
      </c>
    </row>
    <row r="82" spans="1:11" ht="12.75">
      <c r="A82" s="68" t="s">
        <v>51</v>
      </c>
      <c r="B82" s="64"/>
      <c r="C82" s="4">
        <f t="shared" si="1"/>
        <v>1424.1</v>
      </c>
      <c r="D82" s="4">
        <f t="shared" si="1"/>
        <v>1424.1</v>
      </c>
      <c r="E82" s="4">
        <f t="shared" si="1"/>
        <v>107.39999999999999</v>
      </c>
      <c r="F82" s="4">
        <f t="shared" si="1"/>
        <v>0</v>
      </c>
      <c r="G82" s="30">
        <f>E82/C82</f>
        <v>0.07541605224352223</v>
      </c>
      <c r="H82" s="5" t="e">
        <f>E82/#REF!</f>
        <v>#REF!</v>
      </c>
      <c r="I82" s="5" t="e">
        <f>E82/#REF!</f>
        <v>#REF!</v>
      </c>
      <c r="J82" s="15">
        <f>E82/C82</f>
        <v>0.07541605224352223</v>
      </c>
      <c r="K82" s="16">
        <f>E82/D82</f>
        <v>0.07541605224352223</v>
      </c>
    </row>
    <row r="83" spans="1:11" ht="12.75">
      <c r="A83" s="68" t="s">
        <v>52</v>
      </c>
      <c r="B83" s="64"/>
      <c r="C83" s="4">
        <f t="shared" si="1"/>
        <v>3223.4</v>
      </c>
      <c r="D83" s="4">
        <f t="shared" si="1"/>
        <v>3223.4</v>
      </c>
      <c r="E83" s="4">
        <f t="shared" si="1"/>
        <v>299.2</v>
      </c>
      <c r="F83" s="4">
        <f t="shared" si="1"/>
        <v>0</v>
      </c>
      <c r="G83" s="30">
        <f>E83/C83</f>
        <v>0.09282124464850779</v>
      </c>
      <c r="H83" s="5" t="e">
        <f>E83/#REF!</f>
        <v>#REF!</v>
      </c>
      <c r="I83" s="5" t="e">
        <f>E83/#REF!</f>
        <v>#REF!</v>
      </c>
      <c r="J83" s="15">
        <f>E83/C83</f>
        <v>0.09282124464850779</v>
      </c>
      <c r="K83" s="16">
        <f>E83/D83</f>
        <v>0.09282124464850779</v>
      </c>
    </row>
    <row r="84" spans="1:11" ht="12.75">
      <c r="A84" s="68" t="s">
        <v>53</v>
      </c>
      <c r="B84" s="64"/>
      <c r="C84" s="4">
        <f t="shared" si="1"/>
        <v>1698</v>
      </c>
      <c r="D84" s="4">
        <f t="shared" si="1"/>
        <v>1698</v>
      </c>
      <c r="E84" s="4">
        <f t="shared" si="1"/>
        <v>121.39999999999999</v>
      </c>
      <c r="F84" s="4">
        <f t="shared" si="1"/>
        <v>0</v>
      </c>
      <c r="G84" s="30">
        <f>E84/C84</f>
        <v>0.07149587750294463</v>
      </c>
      <c r="H84" s="5" t="e">
        <f>E84/#REF!</f>
        <v>#REF!</v>
      </c>
      <c r="I84" s="5" t="e">
        <f>E84/#REF!</f>
        <v>#REF!</v>
      </c>
      <c r="J84" s="15">
        <f>E84/C84</f>
        <v>0.07149587750294463</v>
      </c>
      <c r="K84" s="16">
        <f>E84/D84</f>
        <v>0.07149587750294463</v>
      </c>
    </row>
    <row r="85" spans="1:11" ht="12.75">
      <c r="A85" s="68" t="s">
        <v>54</v>
      </c>
      <c r="B85" s="64"/>
      <c r="C85" s="4">
        <f t="shared" si="1"/>
        <v>2531.9</v>
      </c>
      <c r="D85" s="4">
        <f t="shared" si="1"/>
        <v>2531.9</v>
      </c>
      <c r="E85" s="4">
        <f t="shared" si="1"/>
        <v>229</v>
      </c>
      <c r="F85" s="4">
        <f t="shared" si="1"/>
        <v>0</v>
      </c>
      <c r="G85" s="30">
        <f>E85/C85</f>
        <v>0.0904459101860263</v>
      </c>
      <c r="H85" s="5" t="e">
        <f>E85/#REF!</f>
        <v>#REF!</v>
      </c>
      <c r="I85" s="5" t="e">
        <f>E85/#REF!</f>
        <v>#REF!</v>
      </c>
      <c r="J85" s="15">
        <f>E85/C85</f>
        <v>0.0904459101860263</v>
      </c>
      <c r="K85" s="16">
        <f>E85/D85</f>
        <v>0.0904459101860263</v>
      </c>
    </row>
    <row r="86" spans="1:11" ht="12.75">
      <c r="A86" s="68" t="s">
        <v>55</v>
      </c>
      <c r="B86" s="64"/>
      <c r="C86" s="4">
        <f>C14+C24+C34+C44+C56+C66+C69+C73</f>
        <v>19896.600000000006</v>
      </c>
      <c r="D86" s="4">
        <f>D14+D24+D34+D44+D56+D66+D69+D73</f>
        <v>19896.600000000006</v>
      </c>
      <c r="E86" s="4">
        <f>E14+E24+E34+E44+E56+E66+E69+E73+E71</f>
        <v>2199.5</v>
      </c>
      <c r="F86" s="4">
        <f>F14+F24+F34+F44+F56+F66+F69+F73</f>
        <v>0</v>
      </c>
      <c r="G86" s="30">
        <f>E86/C86</f>
        <v>0.11054652553702639</v>
      </c>
      <c r="H86" s="5" t="e">
        <f>E86/#REF!</f>
        <v>#REF!</v>
      </c>
      <c r="I86" s="5" t="e">
        <f>E86/#REF!</f>
        <v>#REF!</v>
      </c>
      <c r="J86" s="15">
        <f>E86/C86</f>
        <v>0.11054652553702639</v>
      </c>
      <c r="K86" s="16">
        <f>E86/D86</f>
        <v>0.11054652553702639</v>
      </c>
    </row>
    <row r="87" spans="1:11" ht="60.75" customHeight="1">
      <c r="A87" s="19" t="s">
        <v>58</v>
      </c>
      <c r="B87" s="1" t="s">
        <v>59</v>
      </c>
      <c r="C87" s="4">
        <f>C88+C89+C90+C91+C92+C93+C94+C95+C96</f>
        <v>19803.9</v>
      </c>
      <c r="D87" s="4">
        <f>D88+D89+D90+D91+D92+D93+D94+D95+D96</f>
        <v>19803.9</v>
      </c>
      <c r="E87" s="4">
        <f>E88+E89+E90+E91+E92+E93+E94+E95+E96</f>
        <v>2636.7</v>
      </c>
      <c r="F87" s="4">
        <f>F88+F89+F90+F91+F92+F93+F94+F95+F96</f>
        <v>0</v>
      </c>
      <c r="G87" s="5">
        <f>E87/C87</f>
        <v>0.13314044203414477</v>
      </c>
      <c r="H87" s="16" t="e">
        <f>E87/#REF!</f>
        <v>#REF!</v>
      </c>
      <c r="I87" s="16" t="e">
        <f>E87/#REF!</f>
        <v>#REF!</v>
      </c>
      <c r="J87" s="15">
        <f>E87/C87</f>
        <v>0.13314044203414477</v>
      </c>
      <c r="K87" s="16">
        <f>E87/D87</f>
        <v>0.13314044203414477</v>
      </c>
    </row>
    <row r="88" spans="1:11" ht="12.75">
      <c r="A88" s="68" t="s">
        <v>47</v>
      </c>
      <c r="B88" s="64"/>
      <c r="C88" s="6">
        <v>3481.9</v>
      </c>
      <c r="D88" s="6">
        <v>3481.9</v>
      </c>
      <c r="E88" s="6">
        <v>551.3</v>
      </c>
      <c r="F88" s="6"/>
      <c r="G88" s="71"/>
      <c r="H88" s="72"/>
      <c r="I88" s="72"/>
      <c r="J88" s="72">
        <f>E88/C88</f>
        <v>0.15833309400040207</v>
      </c>
      <c r="K88" s="72">
        <f>E88/D88</f>
        <v>0.15833309400040207</v>
      </c>
    </row>
    <row r="89" spans="1:11" ht="12.75">
      <c r="A89" s="68" t="s">
        <v>48</v>
      </c>
      <c r="B89" s="64"/>
      <c r="C89" s="6">
        <v>1490.3</v>
      </c>
      <c r="D89" s="6">
        <v>1490.3</v>
      </c>
      <c r="E89" s="6">
        <v>235.9</v>
      </c>
      <c r="F89" s="6"/>
      <c r="G89" s="71"/>
      <c r="H89" s="72"/>
      <c r="I89" s="72"/>
      <c r="J89" s="72">
        <f>E89/C89</f>
        <v>0.158290277125411</v>
      </c>
      <c r="K89" s="72">
        <f>E89/D89</f>
        <v>0.158290277125411</v>
      </c>
    </row>
    <row r="90" spans="1:11" ht="12.75">
      <c r="A90" s="68" t="s">
        <v>49</v>
      </c>
      <c r="B90" s="64"/>
      <c r="C90" s="6">
        <v>3514</v>
      </c>
      <c r="D90" s="6">
        <v>3514</v>
      </c>
      <c r="E90" s="6">
        <v>278.2</v>
      </c>
      <c r="F90" s="6"/>
      <c r="G90" s="71"/>
      <c r="H90" s="72"/>
      <c r="I90" s="72"/>
      <c r="J90" s="72">
        <f>E90/C90</f>
        <v>0.07916903813318156</v>
      </c>
      <c r="K90" s="72">
        <f>E90/D90</f>
        <v>0.07916903813318156</v>
      </c>
    </row>
    <row r="91" spans="1:11" ht="12.75">
      <c r="A91" s="68" t="s">
        <v>50</v>
      </c>
      <c r="B91" s="64"/>
      <c r="C91" s="6">
        <v>2085.9</v>
      </c>
      <c r="D91" s="6">
        <v>2085.9</v>
      </c>
      <c r="E91" s="6">
        <v>330.3</v>
      </c>
      <c r="F91" s="6"/>
      <c r="G91" s="71"/>
      <c r="H91" s="72"/>
      <c r="I91" s="72"/>
      <c r="J91" s="72">
        <f>E91/C91</f>
        <v>0.15834891413778224</v>
      </c>
      <c r="K91" s="72">
        <f>E91/D91</f>
        <v>0.15834891413778224</v>
      </c>
    </row>
    <row r="92" spans="1:11" ht="12.75">
      <c r="A92" s="68" t="s">
        <v>51</v>
      </c>
      <c r="B92" s="64"/>
      <c r="C92" s="6">
        <v>1795.6</v>
      </c>
      <c r="D92" s="6">
        <v>1795.6</v>
      </c>
      <c r="E92" s="6">
        <v>284.3</v>
      </c>
      <c r="F92" s="6"/>
      <c r="G92" s="71"/>
      <c r="H92" s="72"/>
      <c r="I92" s="72"/>
      <c r="J92" s="72">
        <f>E92/C92</f>
        <v>0.15833147694364003</v>
      </c>
      <c r="K92" s="72">
        <f>E92/D92</f>
        <v>0.15833147694364003</v>
      </c>
    </row>
    <row r="93" spans="1:11" ht="12.75">
      <c r="A93" s="68" t="s">
        <v>52</v>
      </c>
      <c r="B93" s="64"/>
      <c r="C93" s="6">
        <v>2314.5</v>
      </c>
      <c r="D93" s="6">
        <v>2314.5</v>
      </c>
      <c r="E93" s="6">
        <v>366.5</v>
      </c>
      <c r="F93" s="6"/>
      <c r="G93" s="71"/>
      <c r="H93" s="72"/>
      <c r="I93" s="72"/>
      <c r="J93" s="72">
        <f>E93/C93</f>
        <v>0.158349535536833</v>
      </c>
      <c r="K93" s="72">
        <f>E93/D93</f>
        <v>0.158349535536833</v>
      </c>
    </row>
    <row r="94" spans="1:11" ht="12.75">
      <c r="A94" s="68" t="s">
        <v>53</v>
      </c>
      <c r="B94" s="64"/>
      <c r="C94" s="6">
        <v>2787.4</v>
      </c>
      <c r="D94" s="6">
        <v>2787.4</v>
      </c>
      <c r="E94" s="6">
        <v>220.6</v>
      </c>
      <c r="F94" s="6"/>
      <c r="G94" s="71"/>
      <c r="H94" s="72"/>
      <c r="I94" s="72"/>
      <c r="J94" s="72">
        <f>E94/C94</f>
        <v>0.07914185262251561</v>
      </c>
      <c r="K94" s="72">
        <f>E94/D94</f>
        <v>0.07914185262251561</v>
      </c>
    </row>
    <row r="95" spans="1:11" ht="12.75">
      <c r="A95" s="68" t="s">
        <v>54</v>
      </c>
      <c r="B95" s="64"/>
      <c r="C95" s="6">
        <v>2334.3</v>
      </c>
      <c r="D95" s="6">
        <v>2334.3</v>
      </c>
      <c r="E95" s="6">
        <v>369.6</v>
      </c>
      <c r="F95" s="6"/>
      <c r="G95" s="71"/>
      <c r="H95" s="72"/>
      <c r="I95" s="72"/>
      <c r="J95" s="72">
        <f>E95/C95</f>
        <v>0.15833440431821103</v>
      </c>
      <c r="K95" s="72">
        <f>E95/D95</f>
        <v>0.15833440431821103</v>
      </c>
    </row>
    <row r="96" spans="1:11" ht="13.5" customHeight="1">
      <c r="A96" s="84" t="s">
        <v>55</v>
      </c>
      <c r="B96" s="64"/>
      <c r="C96" s="6"/>
      <c r="D96" s="6"/>
      <c r="E96" s="6"/>
      <c r="F96" s="70"/>
      <c r="G96" s="71"/>
      <c r="H96" s="72"/>
      <c r="I96" s="72"/>
      <c r="J96" s="72"/>
      <c r="K96" s="72"/>
    </row>
    <row r="97" spans="1:11" ht="13.5" customHeight="1">
      <c r="A97" s="124" t="s">
        <v>2</v>
      </c>
      <c r="B97" s="124" t="s">
        <v>3</v>
      </c>
      <c r="C97" s="126" t="s">
        <v>121</v>
      </c>
      <c r="D97" s="112" t="s">
        <v>122</v>
      </c>
      <c r="E97" s="62" t="s">
        <v>43</v>
      </c>
      <c r="F97" s="83" t="s">
        <v>85</v>
      </c>
      <c r="G97" s="63" t="s">
        <v>44</v>
      </c>
      <c r="H97" s="63" t="s">
        <v>44</v>
      </c>
      <c r="I97" s="63" t="s">
        <v>44</v>
      </c>
      <c r="J97" s="63" t="s">
        <v>44</v>
      </c>
      <c r="K97" s="63" t="s">
        <v>44</v>
      </c>
    </row>
    <row r="98" spans="1:11" ht="36" customHeight="1">
      <c r="A98" s="125"/>
      <c r="B98" s="125"/>
      <c r="C98" s="127"/>
      <c r="D98" s="113"/>
      <c r="E98" s="65" t="s">
        <v>124</v>
      </c>
      <c r="F98" s="65" t="s">
        <v>86</v>
      </c>
      <c r="G98" s="66" t="s">
        <v>76</v>
      </c>
      <c r="H98" s="67" t="s">
        <v>45</v>
      </c>
      <c r="I98" s="67" t="s">
        <v>46</v>
      </c>
      <c r="J98" s="66" t="s">
        <v>106</v>
      </c>
      <c r="K98" s="66" t="s">
        <v>77</v>
      </c>
    </row>
    <row r="99" spans="1:11" ht="99" customHeight="1">
      <c r="A99" s="19" t="s">
        <v>60</v>
      </c>
      <c r="B99" s="1" t="s">
        <v>61</v>
      </c>
      <c r="C99" s="4">
        <f>C100+C101+C102+C103+C104+C105+C106+C107+C108</f>
        <v>991.9</v>
      </c>
      <c r="D99" s="4">
        <f>D100+D101+D102+D103+D104+D105+D106+D107+D108</f>
        <v>991.9</v>
      </c>
      <c r="E99" s="4">
        <f>E100+E101+E102+E103+E104+E105+E106+E107+E108</f>
        <v>248</v>
      </c>
      <c r="F99" s="4">
        <f>F100+F101+F102+F103+F104+F105+F106+F107+F108</f>
        <v>0</v>
      </c>
      <c r="G99" s="5">
        <f>E99/C99</f>
        <v>0.25002520415364454</v>
      </c>
      <c r="H99" s="5" t="e">
        <f>E99/#REF!</f>
        <v>#REF!</v>
      </c>
      <c r="I99" s="5" t="e">
        <f>E99/#REF!</f>
        <v>#REF!</v>
      </c>
      <c r="J99" s="15">
        <f>E99/C99</f>
        <v>0.25002520415364454</v>
      </c>
      <c r="K99" s="16">
        <f>E99/D99</f>
        <v>0.25002520415364454</v>
      </c>
    </row>
    <row r="100" spans="1:11" ht="12.75">
      <c r="A100" s="68" t="s">
        <v>47</v>
      </c>
      <c r="B100" s="64"/>
      <c r="C100" s="6">
        <v>76.3</v>
      </c>
      <c r="D100" s="6">
        <v>76.3</v>
      </c>
      <c r="E100" s="6">
        <v>19.1</v>
      </c>
      <c r="F100" s="70"/>
      <c r="G100" s="71">
        <f>E100/C100</f>
        <v>0.2503276539973788</v>
      </c>
      <c r="H100" s="71" t="e">
        <f>E100/#REF!</f>
        <v>#REF!</v>
      </c>
      <c r="I100" s="71" t="e">
        <f>E100/#REF!</f>
        <v>#REF!</v>
      </c>
      <c r="J100" s="72">
        <f>E100/C100</f>
        <v>0.2503276539973788</v>
      </c>
      <c r="K100" s="72">
        <f>E100/D100</f>
        <v>0.2503276539973788</v>
      </c>
    </row>
    <row r="101" spans="1:11" ht="12.75">
      <c r="A101" s="68" t="s">
        <v>48</v>
      </c>
      <c r="B101" s="64"/>
      <c r="C101" s="6">
        <v>76.3</v>
      </c>
      <c r="D101" s="6">
        <v>76.3</v>
      </c>
      <c r="E101" s="6">
        <v>19.1</v>
      </c>
      <c r="F101" s="70"/>
      <c r="G101" s="71">
        <f>E101/C101</f>
        <v>0.2503276539973788</v>
      </c>
      <c r="H101" s="71" t="e">
        <f>E101/#REF!</f>
        <v>#REF!</v>
      </c>
      <c r="I101" s="71" t="e">
        <f>E101/#REF!</f>
        <v>#REF!</v>
      </c>
      <c r="J101" s="72">
        <f>E101/C101</f>
        <v>0.2503276539973788</v>
      </c>
      <c r="K101" s="72">
        <f>E101/D101</f>
        <v>0.2503276539973788</v>
      </c>
    </row>
    <row r="102" spans="1:11" ht="12.75">
      <c r="A102" s="68" t="s">
        <v>49</v>
      </c>
      <c r="B102" s="64"/>
      <c r="C102" s="6">
        <v>76.3</v>
      </c>
      <c r="D102" s="6">
        <v>76.3</v>
      </c>
      <c r="E102" s="6">
        <v>19.1</v>
      </c>
      <c r="F102" s="70"/>
      <c r="G102" s="71">
        <f>E102/C102</f>
        <v>0.2503276539973788</v>
      </c>
      <c r="H102" s="71" t="e">
        <f>E102/#REF!</f>
        <v>#REF!</v>
      </c>
      <c r="I102" s="71" t="e">
        <f>E102/#REF!</f>
        <v>#REF!</v>
      </c>
      <c r="J102" s="72">
        <f>E102/C102</f>
        <v>0.2503276539973788</v>
      </c>
      <c r="K102" s="72">
        <f>E102/D102</f>
        <v>0.2503276539973788</v>
      </c>
    </row>
    <row r="103" spans="1:11" ht="12.75">
      <c r="A103" s="68" t="s">
        <v>50</v>
      </c>
      <c r="B103" s="64"/>
      <c r="C103" s="6">
        <v>76.3</v>
      </c>
      <c r="D103" s="6">
        <v>76.3</v>
      </c>
      <c r="E103" s="6">
        <v>19.1</v>
      </c>
      <c r="F103" s="70"/>
      <c r="G103" s="71">
        <f>E103/C103</f>
        <v>0.2503276539973788</v>
      </c>
      <c r="H103" s="71" t="e">
        <f>E103/#REF!</f>
        <v>#REF!</v>
      </c>
      <c r="I103" s="71" t="e">
        <f>E103/#REF!</f>
        <v>#REF!</v>
      </c>
      <c r="J103" s="72">
        <f>E103/C103</f>
        <v>0.2503276539973788</v>
      </c>
      <c r="K103" s="72">
        <f>E103/D103</f>
        <v>0.2503276539973788</v>
      </c>
    </row>
    <row r="104" spans="1:11" ht="12.75">
      <c r="A104" s="68" t="s">
        <v>51</v>
      </c>
      <c r="B104" s="64"/>
      <c r="C104" s="6">
        <v>76.3</v>
      </c>
      <c r="D104" s="6">
        <v>76.3</v>
      </c>
      <c r="E104" s="6">
        <v>19</v>
      </c>
      <c r="F104" s="70"/>
      <c r="G104" s="71">
        <f>E104/C104</f>
        <v>0.2490170380078637</v>
      </c>
      <c r="H104" s="71" t="e">
        <f>E104/#REF!</f>
        <v>#REF!</v>
      </c>
      <c r="I104" s="71" t="e">
        <f>E104/#REF!</f>
        <v>#REF!</v>
      </c>
      <c r="J104" s="72">
        <f>E104/C104</f>
        <v>0.2490170380078637</v>
      </c>
      <c r="K104" s="72">
        <f>E104/D104</f>
        <v>0.2490170380078637</v>
      </c>
    </row>
    <row r="105" spans="1:11" ht="12.75">
      <c r="A105" s="68" t="s">
        <v>52</v>
      </c>
      <c r="B105" s="64"/>
      <c r="C105" s="6">
        <v>76.3</v>
      </c>
      <c r="D105" s="6">
        <v>76.3</v>
      </c>
      <c r="E105" s="6">
        <v>19.1</v>
      </c>
      <c r="F105" s="70"/>
      <c r="G105" s="71">
        <f>E105/C105</f>
        <v>0.2503276539973788</v>
      </c>
      <c r="H105" s="71" t="e">
        <f>E105/#REF!</f>
        <v>#REF!</v>
      </c>
      <c r="I105" s="71" t="e">
        <f>E105/#REF!</f>
        <v>#REF!</v>
      </c>
      <c r="J105" s="72">
        <f>E105/C105</f>
        <v>0.2503276539973788</v>
      </c>
      <c r="K105" s="72">
        <f>E105/D105</f>
        <v>0.2503276539973788</v>
      </c>
    </row>
    <row r="106" spans="1:11" ht="12.75">
      <c r="A106" s="68" t="s">
        <v>53</v>
      </c>
      <c r="B106" s="64"/>
      <c r="C106" s="6">
        <v>76.3</v>
      </c>
      <c r="D106" s="6">
        <v>76.3</v>
      </c>
      <c r="E106" s="6">
        <v>19.1</v>
      </c>
      <c r="F106" s="70"/>
      <c r="G106" s="71">
        <f>E106/C106</f>
        <v>0.2503276539973788</v>
      </c>
      <c r="H106" s="71" t="e">
        <f>E106/#REF!</f>
        <v>#REF!</v>
      </c>
      <c r="I106" s="71" t="e">
        <f>E106/#REF!</f>
        <v>#REF!</v>
      </c>
      <c r="J106" s="72">
        <f>E106/C106</f>
        <v>0.2503276539973788</v>
      </c>
      <c r="K106" s="72">
        <f>E106/D106</f>
        <v>0.2503276539973788</v>
      </c>
    </row>
    <row r="107" spans="1:11" s="9" customFormat="1" ht="12" customHeight="1">
      <c r="A107" s="68" t="s">
        <v>54</v>
      </c>
      <c r="B107" s="64"/>
      <c r="C107" s="6">
        <v>76.3</v>
      </c>
      <c r="D107" s="6">
        <v>76.3</v>
      </c>
      <c r="E107" s="6">
        <v>19</v>
      </c>
      <c r="F107" s="70"/>
      <c r="G107" s="71">
        <f>E107/C107</f>
        <v>0.2490170380078637</v>
      </c>
      <c r="H107" s="71" t="e">
        <f>E107/#REF!</f>
        <v>#REF!</v>
      </c>
      <c r="I107" s="71" t="e">
        <f>E107/#REF!</f>
        <v>#REF!</v>
      </c>
      <c r="J107" s="72">
        <f>E107/C107</f>
        <v>0.2490170380078637</v>
      </c>
      <c r="K107" s="72">
        <f>E107/D107</f>
        <v>0.2490170380078637</v>
      </c>
    </row>
    <row r="108" spans="1:11" s="9" customFormat="1" ht="12.75">
      <c r="A108" s="68" t="s">
        <v>55</v>
      </c>
      <c r="B108" s="64"/>
      <c r="C108" s="29">
        <v>381.5</v>
      </c>
      <c r="D108" s="29">
        <v>381.5</v>
      </c>
      <c r="E108" s="29">
        <v>95.4</v>
      </c>
      <c r="F108" s="70"/>
      <c r="G108" s="71">
        <f>E108/C108</f>
        <v>0.25006553079947574</v>
      </c>
      <c r="H108" s="5"/>
      <c r="I108" s="5"/>
      <c r="J108" s="72">
        <f>E108/C108</f>
        <v>0.25006553079947574</v>
      </c>
      <c r="K108" s="72">
        <f>E108/D108</f>
        <v>0.25006553079947574</v>
      </c>
    </row>
    <row r="109" spans="1:11" s="9" customFormat="1" ht="27" customHeight="1">
      <c r="A109" s="19" t="s">
        <v>83</v>
      </c>
      <c r="B109" s="27" t="s">
        <v>89</v>
      </c>
      <c r="C109" s="4">
        <f>C110+C111+C112+C113+C114+C115+C116+C117+C118</f>
        <v>5922.7</v>
      </c>
      <c r="D109" s="4">
        <f>D110+D111+D112+D113+D114+D115+D116+D117+D118</f>
        <v>5978.7</v>
      </c>
      <c r="E109" s="12">
        <f>E110+E111+E112+E113+E114+E115+E116+E117+E118</f>
        <v>216.2</v>
      </c>
      <c r="F109" s="12">
        <f>F110+F111+F112+F113+F114+F115+F116+F117+F118</f>
        <v>0</v>
      </c>
      <c r="G109" s="5">
        <f>E109/C109</f>
        <v>0.03650362165904064</v>
      </c>
      <c r="H109" s="16"/>
      <c r="I109" s="16"/>
      <c r="J109" s="15">
        <f>E109/C109</f>
        <v>0.03650362165904064</v>
      </c>
      <c r="K109" s="16">
        <f>E109/D109</f>
        <v>0.0361617073945841</v>
      </c>
    </row>
    <row r="110" spans="1:11" s="9" customFormat="1" ht="12.75">
      <c r="A110" s="68" t="s">
        <v>47</v>
      </c>
      <c r="B110" s="74"/>
      <c r="C110" s="74">
        <v>12.5</v>
      </c>
      <c r="D110" s="75">
        <v>12.5</v>
      </c>
      <c r="E110" s="73"/>
      <c r="F110" s="73"/>
      <c r="G110" s="71"/>
      <c r="H110" s="5"/>
      <c r="I110" s="5"/>
      <c r="J110" s="72">
        <f>E110/C110</f>
        <v>0</v>
      </c>
      <c r="K110" s="72">
        <f>E110/D110</f>
        <v>0</v>
      </c>
    </row>
    <row r="111" spans="1:11" s="9" customFormat="1" ht="12.75">
      <c r="A111" s="68" t="s">
        <v>48</v>
      </c>
      <c r="B111" s="74"/>
      <c r="C111" s="74">
        <v>1289.9</v>
      </c>
      <c r="D111" s="75">
        <v>1289.9</v>
      </c>
      <c r="E111" s="73">
        <v>106.4</v>
      </c>
      <c r="F111" s="73"/>
      <c r="G111" s="71"/>
      <c r="H111" s="5"/>
      <c r="I111" s="5"/>
      <c r="J111" s="72">
        <f>E111/C111</f>
        <v>0.08248701449724785</v>
      </c>
      <c r="K111" s="72">
        <f>E111/D111</f>
        <v>0.08248701449724785</v>
      </c>
    </row>
    <row r="112" spans="1:11" s="9" customFormat="1" ht="12.75">
      <c r="A112" s="68" t="s">
        <v>49</v>
      </c>
      <c r="B112" s="74"/>
      <c r="C112" s="75">
        <v>12.5</v>
      </c>
      <c r="D112" s="75">
        <v>12.5</v>
      </c>
      <c r="E112" s="73"/>
      <c r="F112" s="73"/>
      <c r="G112" s="71"/>
      <c r="H112" s="5"/>
      <c r="I112" s="5"/>
      <c r="J112" s="72">
        <f>E112/C112</f>
        <v>0</v>
      </c>
      <c r="K112" s="72">
        <f>E112/D112</f>
        <v>0</v>
      </c>
    </row>
    <row r="113" spans="1:11" s="9" customFormat="1" ht="12.75">
      <c r="A113" s="68" t="s">
        <v>50</v>
      </c>
      <c r="B113" s="74"/>
      <c r="C113" s="74">
        <v>12.5</v>
      </c>
      <c r="D113" s="75">
        <v>12.5</v>
      </c>
      <c r="E113" s="73"/>
      <c r="F113" s="73"/>
      <c r="G113" s="71"/>
      <c r="H113" s="5"/>
      <c r="I113" s="5"/>
      <c r="J113" s="72">
        <f>E113/C113</f>
        <v>0</v>
      </c>
      <c r="K113" s="72">
        <f>E113/D113</f>
        <v>0</v>
      </c>
    </row>
    <row r="114" spans="1:11" s="9" customFormat="1" ht="12.75">
      <c r="A114" s="68" t="s">
        <v>51</v>
      </c>
      <c r="B114" s="74"/>
      <c r="C114" s="74">
        <v>1370.4</v>
      </c>
      <c r="D114" s="75">
        <v>1426.4</v>
      </c>
      <c r="E114" s="73"/>
      <c r="F114" s="73"/>
      <c r="G114" s="71"/>
      <c r="H114" s="30"/>
      <c r="I114" s="30"/>
      <c r="J114" s="72">
        <f>E114/C114</f>
        <v>0</v>
      </c>
      <c r="K114" s="72">
        <f>E114/D114</f>
        <v>0</v>
      </c>
    </row>
    <row r="115" spans="1:11" s="9" customFormat="1" ht="12.75">
      <c r="A115" s="68" t="s">
        <v>52</v>
      </c>
      <c r="B115" s="74"/>
      <c r="C115" s="74">
        <v>1388</v>
      </c>
      <c r="D115" s="75">
        <v>1388</v>
      </c>
      <c r="E115" s="73"/>
      <c r="F115" s="73"/>
      <c r="G115" s="71"/>
      <c r="H115" s="5"/>
      <c r="I115" s="5"/>
      <c r="J115" s="72">
        <f>E115/C115</f>
        <v>0</v>
      </c>
      <c r="K115" s="72">
        <f>E115/D115</f>
        <v>0</v>
      </c>
    </row>
    <row r="116" spans="1:11" s="9" customFormat="1" ht="12.75" customHeight="1">
      <c r="A116" s="68" t="s">
        <v>53</v>
      </c>
      <c r="B116" s="74"/>
      <c r="C116" s="74">
        <v>507.2</v>
      </c>
      <c r="D116" s="75">
        <v>507.2</v>
      </c>
      <c r="E116" s="73"/>
      <c r="F116" s="73"/>
      <c r="G116" s="71"/>
      <c r="H116" s="5"/>
      <c r="I116" s="5"/>
      <c r="J116" s="72">
        <f>E116/C116</f>
        <v>0</v>
      </c>
      <c r="K116" s="72">
        <f>E116/D116</f>
        <v>0</v>
      </c>
    </row>
    <row r="117" spans="1:11" s="9" customFormat="1" ht="12.75" customHeight="1">
      <c r="A117" s="68" t="s">
        <v>54</v>
      </c>
      <c r="B117" s="74"/>
      <c r="C117" s="74">
        <v>1329.7</v>
      </c>
      <c r="D117" s="75">
        <v>1329.7</v>
      </c>
      <c r="E117" s="73">
        <v>109.8</v>
      </c>
      <c r="F117" s="73"/>
      <c r="G117" s="71"/>
      <c r="H117" s="5"/>
      <c r="I117" s="5"/>
      <c r="J117" s="72">
        <f>E117/C117</f>
        <v>0.08257501692111002</v>
      </c>
      <c r="K117" s="72">
        <f>E117/D117</f>
        <v>0.08257501692111002</v>
      </c>
    </row>
    <row r="118" spans="1:11" s="9" customFormat="1" ht="12.75">
      <c r="A118" s="68" t="s">
        <v>55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</row>
    <row r="119" spans="1:11" s="9" customFormat="1" ht="12.75">
      <c r="A119" s="96"/>
      <c r="B119" s="74"/>
      <c r="C119" s="74"/>
      <c r="D119" s="75"/>
      <c r="E119" s="73"/>
      <c r="F119" s="70"/>
      <c r="G119" s="71"/>
      <c r="H119" s="5"/>
      <c r="I119" s="5"/>
      <c r="J119" s="72"/>
      <c r="K119" s="72"/>
    </row>
    <row r="120" spans="1:11" s="9" customFormat="1" ht="12.75">
      <c r="A120" s="114" t="s">
        <v>62</v>
      </c>
      <c r="B120" s="115"/>
      <c r="C120" s="12">
        <f>C121+C122+C123+C124+C125+C126+C127+C128+C129</f>
        <v>26718.5</v>
      </c>
      <c r="D120" s="12">
        <f>D121+D122+D123+D124+D125+D126+D127+D128+D129</f>
        <v>26774.5</v>
      </c>
      <c r="E120" s="12">
        <f>E121+E122+E123+E124+E125+E126+E127+E128+E129</f>
        <v>3100.9</v>
      </c>
      <c r="F120" s="12">
        <f>F121+F122+F123+F124+F125+F126+F127+F128+F129</f>
        <v>0</v>
      </c>
      <c r="G120" s="30">
        <f>E120/C120</f>
        <v>0.11605816194771414</v>
      </c>
      <c r="H120" s="5" t="e">
        <f>E120/#REF!</f>
        <v>#REF!</v>
      </c>
      <c r="I120" s="5" t="e">
        <f>E120/#REF!</f>
        <v>#REF!</v>
      </c>
      <c r="J120" s="15">
        <f>E120/C120</f>
        <v>0.11605816194771414</v>
      </c>
      <c r="K120" s="16">
        <f>E120/D120</f>
        <v>0.11581542138975517</v>
      </c>
    </row>
    <row r="121" spans="1:11" s="9" customFormat="1" ht="12.75">
      <c r="A121" s="20" t="s">
        <v>47</v>
      </c>
      <c r="B121" s="21"/>
      <c r="C121" s="4">
        <f aca="true" t="shared" si="2" ref="C121:I129">C100+C88+C110</f>
        <v>3570.7000000000003</v>
      </c>
      <c r="D121" s="4">
        <f t="shared" si="2"/>
        <v>3570.7000000000003</v>
      </c>
      <c r="E121" s="4">
        <f t="shared" si="2"/>
        <v>570.4</v>
      </c>
      <c r="F121" s="4">
        <f t="shared" si="2"/>
        <v>0</v>
      </c>
      <c r="G121" s="30">
        <f>E121/C121</f>
        <v>0.15974458789593074</v>
      </c>
      <c r="H121" s="5" t="e">
        <f>E121/#REF!</f>
        <v>#REF!</v>
      </c>
      <c r="I121" s="5" t="e">
        <f>E121/#REF!</f>
        <v>#REF!</v>
      </c>
      <c r="J121" s="15">
        <f>E121/C121</f>
        <v>0.15974458789593074</v>
      </c>
      <c r="K121" s="16">
        <f>E121/D121</f>
        <v>0.15974458789593074</v>
      </c>
    </row>
    <row r="122" spans="1:11" s="9" customFormat="1" ht="12.75">
      <c r="A122" s="20" t="s">
        <v>48</v>
      </c>
      <c r="B122" s="11"/>
      <c r="C122" s="4">
        <f t="shared" si="2"/>
        <v>2856.5</v>
      </c>
      <c r="D122" s="4">
        <f t="shared" si="2"/>
        <v>2856.5</v>
      </c>
      <c r="E122" s="4">
        <f t="shared" si="2"/>
        <v>361.4</v>
      </c>
      <c r="F122" s="4">
        <f t="shared" si="2"/>
        <v>0</v>
      </c>
      <c r="G122" s="30">
        <f>E122/C122</f>
        <v>0.12651846665499736</v>
      </c>
      <c r="H122" s="5" t="e">
        <f>E122/#REF!</f>
        <v>#REF!</v>
      </c>
      <c r="I122" s="5" t="e">
        <f>E122/#REF!</f>
        <v>#REF!</v>
      </c>
      <c r="J122" s="15">
        <f>E122/C122</f>
        <v>0.12651846665499736</v>
      </c>
      <c r="K122" s="16">
        <f>E122/D122</f>
        <v>0.12651846665499736</v>
      </c>
    </row>
    <row r="123" spans="1:11" s="9" customFormat="1" ht="12.75">
      <c r="A123" s="20" t="s">
        <v>49</v>
      </c>
      <c r="B123" s="11"/>
      <c r="C123" s="4">
        <f t="shared" si="2"/>
        <v>3602.8</v>
      </c>
      <c r="D123" s="4">
        <f t="shared" si="2"/>
        <v>3602.8</v>
      </c>
      <c r="E123" s="4">
        <f t="shared" si="2"/>
        <v>297.3</v>
      </c>
      <c r="F123" s="4">
        <f t="shared" si="2"/>
        <v>0</v>
      </c>
      <c r="G123" s="30">
        <f>E123/C123</f>
        <v>0.0825191517708449</v>
      </c>
      <c r="H123" s="5" t="e">
        <f>E123/#REF!</f>
        <v>#REF!</v>
      </c>
      <c r="I123" s="5" t="e">
        <f>E123/#REF!</f>
        <v>#REF!</v>
      </c>
      <c r="J123" s="15">
        <f>E123/C123</f>
        <v>0.0825191517708449</v>
      </c>
      <c r="K123" s="16">
        <f>E123/D123</f>
        <v>0.0825191517708449</v>
      </c>
    </row>
    <row r="124" spans="1:11" s="9" customFormat="1" ht="12.75">
      <c r="A124" s="20" t="s">
        <v>50</v>
      </c>
      <c r="B124" s="21"/>
      <c r="C124" s="4">
        <f t="shared" si="2"/>
        <v>2174.7000000000003</v>
      </c>
      <c r="D124" s="4">
        <f t="shared" si="2"/>
        <v>2174.7000000000003</v>
      </c>
      <c r="E124" s="4">
        <f t="shared" si="2"/>
        <v>349.40000000000003</v>
      </c>
      <c r="F124" s="4">
        <f t="shared" si="2"/>
        <v>0</v>
      </c>
      <c r="G124" s="30">
        <f>E124/C124</f>
        <v>0.1606658389662942</v>
      </c>
      <c r="H124" s="5" t="e">
        <f>E124/#REF!</f>
        <v>#REF!</v>
      </c>
      <c r="I124" s="5" t="e">
        <f>E124/#REF!</f>
        <v>#REF!</v>
      </c>
      <c r="J124" s="15">
        <f>E124/C124</f>
        <v>0.1606658389662942</v>
      </c>
      <c r="K124" s="16">
        <f>E124/D124</f>
        <v>0.1606658389662942</v>
      </c>
    </row>
    <row r="125" spans="1:11" s="9" customFormat="1" ht="12.75">
      <c r="A125" s="20" t="s">
        <v>51</v>
      </c>
      <c r="B125" s="11"/>
      <c r="C125" s="4">
        <f t="shared" si="2"/>
        <v>3242.3</v>
      </c>
      <c r="D125" s="4">
        <f t="shared" si="2"/>
        <v>3298.3</v>
      </c>
      <c r="E125" s="4">
        <f t="shared" si="2"/>
        <v>303.3</v>
      </c>
      <c r="F125" s="4">
        <f t="shared" si="2"/>
        <v>0</v>
      </c>
      <c r="G125" s="30">
        <f>E125/C125</f>
        <v>0.093544705918638</v>
      </c>
      <c r="H125" s="5" t="e">
        <f>E125/#REF!</f>
        <v>#REF!</v>
      </c>
      <c r="I125" s="5" t="e">
        <f>E125/#REF!</f>
        <v>#REF!</v>
      </c>
      <c r="J125" s="15">
        <f>E125/C125</f>
        <v>0.093544705918638</v>
      </c>
      <c r="K125" s="16">
        <f>E125/D125</f>
        <v>0.09195646242003457</v>
      </c>
    </row>
    <row r="126" spans="1:11" s="9" customFormat="1" ht="12.75">
      <c r="A126" s="20" t="s">
        <v>52</v>
      </c>
      <c r="B126" s="11"/>
      <c r="C126" s="4">
        <f t="shared" si="2"/>
        <v>3778.8</v>
      </c>
      <c r="D126" s="4">
        <f t="shared" si="2"/>
        <v>3778.8</v>
      </c>
      <c r="E126" s="4">
        <f t="shared" si="2"/>
        <v>385.6</v>
      </c>
      <c r="F126" s="4">
        <f t="shared" si="2"/>
        <v>0</v>
      </c>
      <c r="G126" s="30">
        <f>E126/C126</f>
        <v>0.10204297660633005</v>
      </c>
      <c r="H126" s="5" t="e">
        <f>E126/#REF!</f>
        <v>#REF!</v>
      </c>
      <c r="I126" s="5" t="e">
        <f>E126/#REF!</f>
        <v>#REF!</v>
      </c>
      <c r="J126" s="15">
        <f>E126/C126</f>
        <v>0.10204297660633005</v>
      </c>
      <c r="K126" s="16">
        <f>E126/D126</f>
        <v>0.10204297660633005</v>
      </c>
    </row>
    <row r="127" spans="1:11" s="9" customFormat="1" ht="12.75">
      <c r="A127" s="20" t="s">
        <v>53</v>
      </c>
      <c r="B127" s="11"/>
      <c r="C127" s="4">
        <f t="shared" si="2"/>
        <v>3370.9</v>
      </c>
      <c r="D127" s="4">
        <f t="shared" si="2"/>
        <v>3370.9</v>
      </c>
      <c r="E127" s="4">
        <f t="shared" si="2"/>
        <v>239.7</v>
      </c>
      <c r="F127" s="4">
        <f t="shared" si="2"/>
        <v>0</v>
      </c>
      <c r="G127" s="30">
        <f>E127/C127</f>
        <v>0.07110860601026432</v>
      </c>
      <c r="H127" s="5" t="e">
        <f>E127/#REF!</f>
        <v>#REF!</v>
      </c>
      <c r="I127" s="5" t="e">
        <f>E127/#REF!</f>
        <v>#REF!</v>
      </c>
      <c r="J127" s="15">
        <f>E127/C127</f>
        <v>0.07110860601026432</v>
      </c>
      <c r="K127" s="16">
        <f>E127/D127</f>
        <v>0.07110860601026432</v>
      </c>
    </row>
    <row r="128" spans="1:11" ht="12.75">
      <c r="A128" s="20" t="s">
        <v>54</v>
      </c>
      <c r="B128" s="11"/>
      <c r="C128" s="4">
        <f t="shared" si="2"/>
        <v>3740.3</v>
      </c>
      <c r="D128" s="4">
        <f t="shared" si="2"/>
        <v>3740.3</v>
      </c>
      <c r="E128" s="4">
        <f t="shared" si="2"/>
        <v>498.40000000000003</v>
      </c>
      <c r="F128" s="4">
        <f t="shared" si="2"/>
        <v>0</v>
      </c>
      <c r="G128" s="30">
        <f>E128/C128</f>
        <v>0.13325134347512232</v>
      </c>
      <c r="H128" s="5" t="e">
        <f>E128/#REF!</f>
        <v>#REF!</v>
      </c>
      <c r="I128" s="5" t="e">
        <f>E128/#REF!</f>
        <v>#REF!</v>
      </c>
      <c r="J128" s="15">
        <f>E128/C128</f>
        <v>0.13325134347512232</v>
      </c>
      <c r="K128" s="16">
        <f>E128/D128</f>
        <v>0.13325134347512232</v>
      </c>
    </row>
    <row r="129" spans="1:11" ht="12.75">
      <c r="A129" s="20" t="s">
        <v>55</v>
      </c>
      <c r="B129" s="11"/>
      <c r="C129" s="4">
        <f>C108+C96+C118</f>
        <v>381.5</v>
      </c>
      <c r="D129" s="4">
        <f t="shared" si="2"/>
        <v>381.5</v>
      </c>
      <c r="E129" s="4">
        <f t="shared" si="2"/>
        <v>95.4</v>
      </c>
      <c r="F129" s="4">
        <f t="shared" si="2"/>
        <v>0</v>
      </c>
      <c r="G129" s="4">
        <f t="shared" si="2"/>
        <v>0.25006553079947574</v>
      </c>
      <c r="H129" s="4">
        <f t="shared" si="2"/>
        <v>0</v>
      </c>
      <c r="I129" s="4">
        <f t="shared" si="2"/>
        <v>0</v>
      </c>
      <c r="J129" s="15">
        <f>E129/C129</f>
        <v>0.25006553079947574</v>
      </c>
      <c r="K129" s="16">
        <f>E129/D129</f>
        <v>0.25006553079947574</v>
      </c>
    </row>
    <row r="130" spans="1:11" ht="16.5">
      <c r="A130" s="116" t="s">
        <v>40</v>
      </c>
      <c r="B130" s="117"/>
      <c r="C130" s="17">
        <f>C120+C77</f>
        <v>64431.00000000001</v>
      </c>
      <c r="D130" s="17">
        <f>D120+D77</f>
        <v>64487.00000000001</v>
      </c>
      <c r="E130" s="17">
        <f>E120+E77</f>
        <v>6863.3</v>
      </c>
      <c r="F130" s="85">
        <f>F120+F77</f>
        <v>0</v>
      </c>
      <c r="G130" s="18">
        <f>E130/C130</f>
        <v>0.10652170539026244</v>
      </c>
      <c r="H130" s="18" t="e">
        <f>E130/#REF!</f>
        <v>#REF!</v>
      </c>
      <c r="I130" s="18" t="e">
        <f>E130/#REF!</f>
        <v>#REF!</v>
      </c>
      <c r="J130" s="87">
        <f>E130/C130</f>
        <v>0.10652170539026244</v>
      </c>
      <c r="K130" s="53">
        <f>E130/D130</f>
        <v>0.10642920278505745</v>
      </c>
    </row>
    <row r="131" spans="1:11" ht="15">
      <c r="A131" s="22" t="s">
        <v>47</v>
      </c>
      <c r="B131" s="23"/>
      <c r="C131" s="24">
        <f aca="true" t="shared" si="3" ref="C131:F139">C78+C121</f>
        <v>6173.200000000001</v>
      </c>
      <c r="D131" s="24">
        <f t="shared" si="3"/>
        <v>6173.200000000001</v>
      </c>
      <c r="E131" s="24">
        <f t="shared" si="3"/>
        <v>781.7</v>
      </c>
      <c r="F131" s="86">
        <f t="shared" si="3"/>
        <v>0</v>
      </c>
      <c r="G131" s="52">
        <f>E131/C131</f>
        <v>0.1266280049245124</v>
      </c>
      <c r="H131" s="52" t="e">
        <f>E131/#REF!</f>
        <v>#REF!</v>
      </c>
      <c r="I131" s="52" t="e">
        <f>E131/#REF!</f>
        <v>#REF!</v>
      </c>
      <c r="J131" s="94">
        <f>E131/C131</f>
        <v>0.1266280049245124</v>
      </c>
      <c r="K131" s="95">
        <f>E131/D131</f>
        <v>0.1266280049245124</v>
      </c>
    </row>
    <row r="132" spans="1:11" ht="15">
      <c r="A132" s="22" t="s">
        <v>48</v>
      </c>
      <c r="B132" s="23"/>
      <c r="C132" s="24">
        <f t="shared" si="3"/>
        <v>4265.5</v>
      </c>
      <c r="D132" s="24">
        <f t="shared" si="3"/>
        <v>4265.5</v>
      </c>
      <c r="E132" s="24">
        <f t="shared" si="3"/>
        <v>467.29999999999995</v>
      </c>
      <c r="F132" s="86">
        <f t="shared" si="3"/>
        <v>0</v>
      </c>
      <c r="G132" s="52">
        <f>E132/C132</f>
        <v>0.1095533935060368</v>
      </c>
      <c r="H132" s="52" t="e">
        <f>E132/#REF!</f>
        <v>#REF!</v>
      </c>
      <c r="I132" s="52" t="e">
        <f>E132/#REF!</f>
        <v>#REF!</v>
      </c>
      <c r="J132" s="94">
        <f>E132/C132</f>
        <v>0.1095533935060368</v>
      </c>
      <c r="K132" s="95">
        <f>E132/D132</f>
        <v>0.1095533935060368</v>
      </c>
    </row>
    <row r="133" spans="1:11" ht="15">
      <c r="A133" s="22" t="s">
        <v>49</v>
      </c>
      <c r="B133" s="23"/>
      <c r="C133" s="24">
        <f t="shared" si="3"/>
        <v>5702.1</v>
      </c>
      <c r="D133" s="24">
        <f t="shared" si="3"/>
        <v>5702.1</v>
      </c>
      <c r="E133" s="24">
        <f t="shared" si="3"/>
        <v>459.5</v>
      </c>
      <c r="F133" s="86">
        <f t="shared" si="3"/>
        <v>0</v>
      </c>
      <c r="G133" s="52">
        <f>E133/C133</f>
        <v>0.08058434611809684</v>
      </c>
      <c r="H133" s="52" t="e">
        <f>E133/#REF!</f>
        <v>#REF!</v>
      </c>
      <c r="I133" s="52" t="e">
        <f>E133/#REF!</f>
        <v>#REF!</v>
      </c>
      <c r="J133" s="94">
        <f>E133/C133</f>
        <v>0.08058434611809684</v>
      </c>
      <c r="K133" s="95">
        <f>E133/D133</f>
        <v>0.08058434611809684</v>
      </c>
    </row>
    <row r="134" spans="1:11" ht="15">
      <c r="A134" s="22" t="s">
        <v>50</v>
      </c>
      <c r="B134" s="23"/>
      <c r="C134" s="24">
        <f t="shared" si="3"/>
        <v>5002.400000000001</v>
      </c>
      <c r="D134" s="24">
        <f t="shared" si="3"/>
        <v>5002.400000000001</v>
      </c>
      <c r="E134" s="24">
        <f t="shared" si="3"/>
        <v>675.9000000000001</v>
      </c>
      <c r="F134" s="86">
        <f t="shared" si="3"/>
        <v>0</v>
      </c>
      <c r="G134" s="52">
        <f>E134/C134</f>
        <v>0.13511514473052935</v>
      </c>
      <c r="H134" s="52" t="e">
        <f>E134/#REF!</f>
        <v>#REF!</v>
      </c>
      <c r="I134" s="52" t="e">
        <f>E134/#REF!</f>
        <v>#REF!</v>
      </c>
      <c r="J134" s="94">
        <f>E134/C134</f>
        <v>0.13511514473052935</v>
      </c>
      <c r="K134" s="95">
        <f>E134/D134</f>
        <v>0.13511514473052935</v>
      </c>
    </row>
    <row r="135" spans="1:11" ht="15">
      <c r="A135" s="22" t="s">
        <v>51</v>
      </c>
      <c r="B135" s="23"/>
      <c r="C135" s="24">
        <f t="shared" si="3"/>
        <v>4666.4</v>
      </c>
      <c r="D135" s="24">
        <f t="shared" si="3"/>
        <v>4722.4</v>
      </c>
      <c r="E135" s="24">
        <f t="shared" si="3"/>
        <v>410.7</v>
      </c>
      <c r="F135" s="86">
        <f t="shared" si="3"/>
        <v>0</v>
      </c>
      <c r="G135" s="52">
        <f>E135/C135</f>
        <v>0.08801217212412138</v>
      </c>
      <c r="H135" s="52" t="e">
        <f>E135/#REF!</f>
        <v>#REF!</v>
      </c>
      <c r="I135" s="52" t="e">
        <f>E135/#REF!</f>
        <v>#REF!</v>
      </c>
      <c r="J135" s="94">
        <f>E135/C135</f>
        <v>0.08801217212412138</v>
      </c>
      <c r="K135" s="95">
        <f>E135/D135</f>
        <v>0.08696849059800102</v>
      </c>
    </row>
    <row r="136" spans="1:11" ht="15">
      <c r="A136" s="22" t="s">
        <v>52</v>
      </c>
      <c r="B136" s="23"/>
      <c r="C136" s="24">
        <f t="shared" si="3"/>
        <v>7002.200000000001</v>
      </c>
      <c r="D136" s="24">
        <f>D83+D126</f>
        <v>7002.200000000001</v>
      </c>
      <c r="E136" s="24">
        <f t="shared" si="3"/>
        <v>684.8</v>
      </c>
      <c r="F136" s="86">
        <f t="shared" si="3"/>
        <v>0</v>
      </c>
      <c r="G136" s="52">
        <f>E136/C136</f>
        <v>0.09779783496615348</v>
      </c>
      <c r="H136" s="52" t="e">
        <f>E136/#REF!</f>
        <v>#REF!</v>
      </c>
      <c r="I136" s="52" t="e">
        <f>E136/#REF!</f>
        <v>#REF!</v>
      </c>
      <c r="J136" s="94">
        <f>E136/C136</f>
        <v>0.09779783496615348</v>
      </c>
      <c r="K136" s="95">
        <f>E136/D136</f>
        <v>0.09779783496615348</v>
      </c>
    </row>
    <row r="137" spans="1:11" ht="15">
      <c r="A137" s="22" t="s">
        <v>53</v>
      </c>
      <c r="B137" s="23"/>
      <c r="C137" s="24">
        <f t="shared" si="3"/>
        <v>5068.9</v>
      </c>
      <c r="D137" s="24">
        <f>D84+D127</f>
        <v>5068.9</v>
      </c>
      <c r="E137" s="24">
        <f t="shared" si="3"/>
        <v>361.09999999999997</v>
      </c>
      <c r="F137" s="86">
        <f t="shared" si="3"/>
        <v>0</v>
      </c>
      <c r="G137" s="52">
        <f>E137/C137</f>
        <v>0.07123833573359112</v>
      </c>
      <c r="H137" s="52" t="e">
        <f>E137/#REF!</f>
        <v>#REF!</v>
      </c>
      <c r="I137" s="52" t="e">
        <f>E137/#REF!</f>
        <v>#REF!</v>
      </c>
      <c r="J137" s="94">
        <f>E137/C137</f>
        <v>0.07123833573359112</v>
      </c>
      <c r="K137" s="95">
        <f>E137/D137</f>
        <v>0.07123833573359112</v>
      </c>
    </row>
    <row r="138" spans="1:11" ht="15">
      <c r="A138" s="22" t="s">
        <v>54</v>
      </c>
      <c r="B138" s="23"/>
      <c r="C138" s="24">
        <f t="shared" si="3"/>
        <v>6272.200000000001</v>
      </c>
      <c r="D138" s="24">
        <f t="shared" si="3"/>
        <v>6272.200000000001</v>
      </c>
      <c r="E138" s="24">
        <f t="shared" si="3"/>
        <v>727.4000000000001</v>
      </c>
      <c r="F138" s="86">
        <f t="shared" si="3"/>
        <v>0</v>
      </c>
      <c r="G138" s="52">
        <f>E138/C138</f>
        <v>0.11597206721724435</v>
      </c>
      <c r="H138" s="52" t="e">
        <f>E138/#REF!</f>
        <v>#REF!</v>
      </c>
      <c r="I138" s="52" t="e">
        <f>E138/#REF!</f>
        <v>#REF!</v>
      </c>
      <c r="J138" s="94">
        <f>E138/C138</f>
        <v>0.11597206721724435</v>
      </c>
      <c r="K138" s="95">
        <f>E138/D138</f>
        <v>0.11597206721724435</v>
      </c>
    </row>
    <row r="139" spans="1:11" ht="15">
      <c r="A139" s="25" t="s">
        <v>55</v>
      </c>
      <c r="B139" s="23"/>
      <c r="C139" s="24">
        <f t="shared" si="3"/>
        <v>20278.100000000006</v>
      </c>
      <c r="D139" s="24">
        <f t="shared" si="3"/>
        <v>20278.100000000006</v>
      </c>
      <c r="E139" s="24">
        <f t="shared" si="3"/>
        <v>2294.9</v>
      </c>
      <c r="F139" s="24">
        <f t="shared" si="3"/>
        <v>0</v>
      </c>
      <c r="G139" s="52">
        <f>E139/C139</f>
        <v>0.11317135234563393</v>
      </c>
      <c r="H139" s="52" t="e">
        <f>E139/#REF!</f>
        <v>#REF!</v>
      </c>
      <c r="I139" s="52" t="e">
        <f>E139/#REF!</f>
        <v>#REF!</v>
      </c>
      <c r="J139" s="94">
        <f>E139/C139</f>
        <v>0.11317135234563393</v>
      </c>
      <c r="K139" s="95">
        <f>E139/D139</f>
        <v>0.11317135234563393</v>
      </c>
    </row>
    <row r="140" spans="8:11" ht="12.75" hidden="1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</sheetData>
  <sheetProtection/>
  <mergeCells count="19">
    <mergeCell ref="A120:B120"/>
    <mergeCell ref="A130:B130"/>
    <mergeCell ref="A97:A98"/>
    <mergeCell ref="B97:B98"/>
    <mergeCell ref="C97:C98"/>
    <mergeCell ref="D97:D98"/>
    <mergeCell ref="A67:B67"/>
    <mergeCell ref="A76:B76"/>
    <mergeCell ref="A77:B77"/>
    <mergeCell ref="A49:A50"/>
    <mergeCell ref="B49:B50"/>
    <mergeCell ref="C49:C50"/>
    <mergeCell ref="D49:D50"/>
    <mergeCell ref="C3:C4"/>
    <mergeCell ref="A1:F1"/>
    <mergeCell ref="A2:F2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2017-03-13T06:11:52Z</dcterms:modified>
  <cp:category/>
  <cp:version/>
  <cp:contentType/>
  <cp:contentStatus/>
</cp:coreProperties>
</file>