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<sst xmlns="http://schemas.openxmlformats.org/spreadsheetml/2006/main" count="351" uniqueCount="132">
  <si>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</si>
  <si>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</si>
  <si>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</si>
  <si>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</si>
  <si>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</si>
  <si>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</si>
  <si>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</si>
  <si>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</si>
  <si>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</si>
  <si>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</si>
  <si>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</si>
  <si>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</si>
  <si>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</si>
  <si>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</si>
  <si>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</si>
  <si>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</si>
  <si>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</si>
  <si>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</si>
  <si>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</si>
  <si>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</si>
  <si>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</si>
  <si>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</si>
  <si>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</si>
  <si>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</si>
  <si>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</si>
  <si>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</si>
  <si>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</si>
  <si>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</si>
  <si>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</si>
  <si>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</si>
  <si>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</si>
  <si>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</si>
  <si>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</si>
  <si>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</si>
  <si>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</si>
  <si>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</si>
  <si>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</si>
  <si>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</si>
  <si>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</si>
  <si>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</si>
  <si>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</si>
  <si>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</si>
  <si>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</si>
  <si>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</si>
  <si>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</si>
  <si>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</si>
  <si>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</si>
  <si>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</si>
  <si>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</si>
  <si>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</si>
  <si>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</si>
  <si>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</si>
  <si>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</si>
  <si>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</si>
  <si>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</si>
  <si>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</si>
  <si>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</si>
  <si>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</si>
  <si>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</si>
  <si>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</si>
  <si>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</si>
  <si>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</si>
  <si>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</si>
  <si>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</si>
  <si>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</si>
  <si>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</si>
  <si>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</si>
  <si>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</si>
  <si>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</si>
  <si>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</si>
  <si>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</si>
  <si>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</si>
  <si>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</si>
  <si>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</si>
  <si>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</si>
  <si>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</si>
  <si>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</si>
  <si>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</si>
  <si>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</si>
  <si>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</si>
  <si>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</si>
  <si>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</si>
  <si>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</si>
  <si>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</si>
  <si>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</si>
  <si>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</si>
  <si>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</si>
  <si>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</si>
  <si>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</si>
  <si>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</si>
  <si>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</si>
  <si>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</si>
  <si>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</si>
  <si>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</si>
  <si>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</si>
  <si>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</si>
  <si>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</si>
  <si>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</si>
  <si>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</si>
  <si>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</si>
  <si>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</si>
  <si>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</si>
  <si>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</si>
  <si>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</si>
  <si>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</si>
  <si>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</si>
  <si>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</si>
  <si>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</si>
  <si>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</si>
  <si>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</si>
  <si>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</si>
  <si>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</si>
  <si>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</si>
  <si>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</si>
  <si>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</si>
  <si>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</si>
  <si>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</si>
  <si>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</si>
  <si>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</si>
  <si>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</si>
  <si>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</si>
  <si>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</si>
  <si>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</si>
  <si>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</si>
  <si>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182 105 04 020 02 0000 110</t>
  </si>
  <si>
    <t>Налог, взимаемый в связи с применением патентной системы н/о</t>
  </si>
  <si>
    <t>182 105 04 000 02 0000 110</t>
  </si>
  <si>
    <t>001 117 01 050 13 0000 180</t>
  </si>
  <si>
    <t>на 1 января 2019 года</t>
  </si>
  <si>
    <t>исполнено на 1 января</t>
  </si>
  <si>
    <t>об исполнении бюджетов поселений на 1 января 2019 г.</t>
  </si>
  <si>
    <t>на 1 января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</si>
</sst>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zoomScaleSheetLayoutView="100" zoomScalePageLayoutView="0" workbookViewId="0" topLeftCell="A34">
      <selection activeCell="A30" sqref="A30:IV30"/>
    </sheetView>
  </sheetViews>
  <sheetFormatPr defaultColWidth="9.00390625" defaultRowHeight="12.75" outlineLevelRow="1" outlineLevelCol="1"/>
  <cols>
    <col min="1" max="1" width="28.125" style="45" customWidth="1"/>
    <col min="2" max="2" width="34.1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1</v>
      </c>
      <c r="B2" s="107"/>
      <c r="C2" s="107"/>
      <c r="D2" s="107"/>
      <c r="E2" s="107"/>
      <c r="F2" s="107"/>
      <c r="G2" s="107"/>
    </row>
    <row r="3" spans="1:7" ht="15.75">
      <c r="A3" s="107" t="s">
        <v>128</v>
      </c>
      <c r="B3" s="107"/>
      <c r="C3" s="107"/>
      <c r="D3" s="107"/>
      <c r="E3" s="107"/>
      <c r="F3" s="107"/>
      <c r="G3" s="107"/>
    </row>
    <row r="4" spans="1:7" ht="87" customHeight="1">
      <c r="A4" s="35" t="s">
        <v>2</v>
      </c>
      <c r="B4" s="36" t="s">
        <v>3</v>
      </c>
      <c r="C4" s="37" t="s">
        <v>118</v>
      </c>
      <c r="D4" s="38" t="s">
        <v>119</v>
      </c>
      <c r="E4" s="38" t="s">
        <v>129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140705.5</v>
      </c>
      <c r="E5" s="78">
        <v>144734.9</v>
      </c>
      <c r="F5" s="89">
        <f>E5/C5</f>
        <v>1.0882405130865644</v>
      </c>
      <c r="G5" s="89">
        <f>E5/D5</f>
        <v>1.0286371179520346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9330.8</v>
      </c>
      <c r="E6" s="78">
        <v>10049.4</v>
      </c>
      <c r="F6" s="89">
        <f>E6/C6</f>
        <v>1.140202185234351</v>
      </c>
      <c r="G6" s="89">
        <f>E6/D6</f>
        <v>1.0770137608779526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4545.7</v>
      </c>
      <c r="F7" s="89">
        <f>E7/C7</f>
        <v>0.7922926761250741</v>
      </c>
      <c r="G7" s="89">
        <f>E7/D7</f>
        <v>0.7922926761250741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23.9</v>
      </c>
      <c r="F8" s="89">
        <f>E8/C8</f>
        <v>0.46498054474708167</v>
      </c>
      <c r="G8" s="89">
        <f>E8/D8</f>
        <v>0.46498054474708167</v>
      </c>
    </row>
    <row r="9" spans="1:7" ht="47.25" outlineLevel="1">
      <c r="A9" s="39" t="s">
        <v>124</v>
      </c>
      <c r="B9" s="44" t="s">
        <v>125</v>
      </c>
      <c r="C9" s="78"/>
      <c r="D9" s="78"/>
      <c r="E9" s="78">
        <v>110.5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2396.7</v>
      </c>
      <c r="E10" s="78">
        <v>4188</v>
      </c>
      <c r="F10" s="89">
        <f>E10/C10</f>
        <v>1.8481906443071492</v>
      </c>
      <c r="G10" s="89">
        <f>E10/D10</f>
        <v>1.7474026786831895</v>
      </c>
    </row>
    <row r="11" spans="1:7" ht="15.75" outlineLevel="1">
      <c r="A11" s="39" t="s">
        <v>96</v>
      </c>
      <c r="B11" s="44" t="s">
        <v>94</v>
      </c>
      <c r="C11" s="78">
        <v>2336.1</v>
      </c>
      <c r="D11" s="78">
        <v>2353.9</v>
      </c>
      <c r="E11" s="78">
        <v>3310.4</v>
      </c>
      <c r="F11" s="89">
        <f>E11/C11</f>
        <v>1.417062625743761</v>
      </c>
      <c r="G11" s="89">
        <f>E11/D11</f>
        <v>1.4063469136326947</v>
      </c>
    </row>
    <row r="12" spans="1:7" ht="15.75" outlineLevel="1">
      <c r="A12" s="39" t="s">
        <v>96</v>
      </c>
      <c r="B12" s="44" t="s">
        <v>95</v>
      </c>
      <c r="C12" s="78">
        <v>9476</v>
      </c>
      <c r="D12" s="78">
        <v>9611</v>
      </c>
      <c r="E12" s="78">
        <v>10956.6</v>
      </c>
      <c r="F12" s="89">
        <f>E12/C12</f>
        <v>1.1562473617560152</v>
      </c>
      <c r="G12" s="89">
        <f>E12/D12</f>
        <v>1.1400062428467381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2631.8</v>
      </c>
      <c r="E13" s="78">
        <v>2624.7</v>
      </c>
      <c r="F13" s="89">
        <f>E13/C13</f>
        <v>1.2886390416339355</v>
      </c>
      <c r="G13" s="89">
        <f>E13/D13</f>
        <v>0.9973022266129644</v>
      </c>
    </row>
    <row r="14" spans="1:253" s="46" customFormat="1" ht="15.75" outlineLevel="1">
      <c r="A14" s="39" t="s">
        <v>116</v>
      </c>
      <c r="B14" s="44" t="s">
        <v>117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5.75" outlineLevel="1">
      <c r="A15" s="104" t="s">
        <v>15</v>
      </c>
      <c r="B15" s="104"/>
      <c r="C15" s="49">
        <f>SUM(C5:C14)</f>
        <v>163716.4</v>
      </c>
      <c r="D15" s="49">
        <f>SUM(D5:D14)</f>
        <v>172818.49999999997</v>
      </c>
      <c r="E15" s="49">
        <f>SUM(E5:E14)</f>
        <v>180544.1</v>
      </c>
      <c r="F15" s="42">
        <f aca="true" t="shared" si="0" ref="F15:F22">E15/C15</f>
        <v>1.1027856708307782</v>
      </c>
      <c r="G15" s="42">
        <f aca="true" t="shared" si="1" ref="G15:G23">E15/D15</f>
        <v>1.0447035473632744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7936.2</v>
      </c>
      <c r="E16" s="41">
        <v>9841.2</v>
      </c>
      <c r="F16" s="89">
        <f t="shared" si="0"/>
        <v>1.987639360155114</v>
      </c>
      <c r="G16" s="89">
        <f t="shared" si="1"/>
        <v>1.240039313525365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541.1</v>
      </c>
      <c r="F17" s="89">
        <f t="shared" si="0"/>
        <v>1.0375838926174497</v>
      </c>
      <c r="G17" s="89">
        <f t="shared" si="1"/>
        <v>1.0375838926174497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1783.3</v>
      </c>
      <c r="F18" s="89">
        <f t="shared" si="0"/>
        <v>0.8745953898970084</v>
      </c>
      <c r="G18" s="89">
        <f t="shared" si="1"/>
        <v>0.8745953898970084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 t="shared" si="0"/>
        <v>1.6585365853658538</v>
      </c>
      <c r="G19" s="89">
        <f t="shared" si="1"/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152.4</v>
      </c>
      <c r="F20" s="89">
        <f t="shared" si="0"/>
        <v>0.4186813186813187</v>
      </c>
      <c r="G20" s="89">
        <f t="shared" si="1"/>
        <v>0.4186813186813187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274.1</v>
      </c>
      <c r="F21" s="89">
        <f t="shared" si="0"/>
        <v>0.5132958801498128</v>
      </c>
      <c r="G21" s="89">
        <f t="shared" si="1"/>
        <v>0.5132958801498128</v>
      </c>
    </row>
    <row r="22" spans="1:7" ht="15.75" outlineLevel="1">
      <c r="A22" s="39" t="s">
        <v>97</v>
      </c>
      <c r="B22" s="44" t="s">
        <v>99</v>
      </c>
      <c r="C22" s="78">
        <v>60</v>
      </c>
      <c r="D22" s="78">
        <v>60</v>
      </c>
      <c r="E22" s="41">
        <v>38.3</v>
      </c>
      <c r="F22" s="89">
        <f t="shared" si="0"/>
        <v>0.6383333333333333</v>
      </c>
      <c r="G22" s="89">
        <f t="shared" si="1"/>
        <v>0.6383333333333333</v>
      </c>
    </row>
    <row r="23" spans="1:7" ht="30.75" customHeight="1" outlineLevel="1">
      <c r="A23" s="39" t="s">
        <v>93</v>
      </c>
      <c r="B23" s="44" t="s">
        <v>88</v>
      </c>
      <c r="C23" s="78"/>
      <c r="D23" s="78">
        <v>3398</v>
      </c>
      <c r="E23" s="78">
        <v>3885.3</v>
      </c>
      <c r="F23" s="89"/>
      <c r="G23" s="89">
        <f t="shared" si="1"/>
        <v>1.1434078869923485</v>
      </c>
    </row>
    <row r="24" spans="1:7" ht="15.75" outlineLevel="1">
      <c r="A24" s="39" t="s">
        <v>77</v>
      </c>
      <c r="B24" s="44" t="s">
        <v>72</v>
      </c>
      <c r="C24" s="78">
        <v>100</v>
      </c>
      <c r="D24" s="78">
        <v>100</v>
      </c>
      <c r="E24" s="41">
        <v>285.6</v>
      </c>
      <c r="F24" s="77" t="s">
        <v>14</v>
      </c>
      <c r="G24" s="77" t="s">
        <v>14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2147.5</v>
      </c>
      <c r="E25" s="41">
        <v>2491.6</v>
      </c>
      <c r="F25" s="77" t="s">
        <v>14</v>
      </c>
      <c r="G25" s="77">
        <f>E25/D25</f>
        <v>1.16023282887078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594.2</v>
      </c>
      <c r="F26" s="89">
        <f>E26/C26</f>
        <v>1.107136202720328</v>
      </c>
      <c r="G26" s="89">
        <f>E26/D26</f>
        <v>1.107136202720328</v>
      </c>
    </row>
    <row r="27" spans="1:253" s="47" customFormat="1" ht="15.75" outlineLevel="1">
      <c r="A27" s="39" t="s">
        <v>24</v>
      </c>
      <c r="B27" s="44" t="s">
        <v>25</v>
      </c>
      <c r="C27" s="78"/>
      <c r="D27" s="78"/>
      <c r="E27" s="41">
        <v>-3.1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7" s="47" customFormat="1" ht="15.75">
      <c r="A28" s="106" t="s">
        <v>26</v>
      </c>
      <c r="B28" s="106"/>
      <c r="C28" s="49">
        <f>SUM(C16:C27)</f>
        <v>9460.5</v>
      </c>
      <c r="D28" s="49">
        <f>SUM(D16:D27)</f>
        <v>17641.000000000004</v>
      </c>
      <c r="E28" s="49">
        <f>SUM(E16:E27)</f>
        <v>19890.8</v>
      </c>
      <c r="F28" s="42">
        <f aca="true" t="shared" si="2" ref="F28:F34">E28/C28</f>
        <v>2.1025104381375193</v>
      </c>
      <c r="G28" s="42">
        <f aca="true" t="shared" si="3" ref="G28:G39">E28/D28</f>
        <v>1.1275324528087973</v>
      </c>
    </row>
    <row r="29" spans="1:7" s="47" customFormat="1" ht="15.75" outlineLevel="1">
      <c r="A29" s="105" t="s">
        <v>27</v>
      </c>
      <c r="B29" s="105"/>
      <c r="C29" s="49">
        <f>C15+C28</f>
        <v>173176.9</v>
      </c>
      <c r="D29" s="49">
        <f>D15+D28</f>
        <v>190459.49999999997</v>
      </c>
      <c r="E29" s="49">
        <f>E15+E28</f>
        <v>200434.9</v>
      </c>
      <c r="F29" s="42">
        <f t="shared" si="2"/>
        <v>1.1573997455780765</v>
      </c>
      <c r="G29" s="42">
        <f t="shared" si="3"/>
        <v>1.0523754393978775</v>
      </c>
    </row>
    <row r="30" spans="1:253" ht="31.5">
      <c r="A30" s="48" t="s">
        <v>28</v>
      </c>
      <c r="B30" s="1" t="s">
        <v>29</v>
      </c>
      <c r="C30" s="49">
        <f>C31+C36+C37+C38</f>
        <v>332155.3</v>
      </c>
      <c r="D30" s="49">
        <f>D31+D36+D37+D38</f>
        <v>381769.60000000003</v>
      </c>
      <c r="E30" s="49">
        <f>E31+E36+E37+E38</f>
        <v>380937.80000000005</v>
      </c>
      <c r="F30" s="43">
        <f t="shared" si="2"/>
        <v>1.1468665410426993</v>
      </c>
      <c r="G30" s="43">
        <f t="shared" si="3"/>
        <v>0.9978211989639825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63">
      <c r="A31" s="48" t="s">
        <v>30</v>
      </c>
      <c r="B31" s="1" t="s">
        <v>31</v>
      </c>
      <c r="C31" s="49">
        <f>C32+C33+C34+C35</f>
        <v>332155.3</v>
      </c>
      <c r="D31" s="49">
        <f>D32+D33+D34+D35</f>
        <v>383159.60000000003</v>
      </c>
      <c r="E31" s="49">
        <f>E32+E33+E34+E35</f>
        <v>382549.60000000003</v>
      </c>
      <c r="F31" s="43">
        <f t="shared" si="2"/>
        <v>1.1517190904375154</v>
      </c>
      <c r="G31" s="43">
        <f t="shared" si="3"/>
        <v>0.9984079741183569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47.25">
      <c r="A32" s="48" t="s">
        <v>105</v>
      </c>
      <c r="B32" s="48" t="s">
        <v>33</v>
      </c>
      <c r="C32" s="49">
        <v>117523.3</v>
      </c>
      <c r="D32" s="49">
        <v>117523.3</v>
      </c>
      <c r="E32" s="49">
        <v>117523.3</v>
      </c>
      <c r="F32" s="43">
        <f t="shared" si="2"/>
        <v>1</v>
      </c>
      <c r="G32" s="43">
        <f t="shared" si="3"/>
        <v>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63">
      <c r="A33" s="48" t="s">
        <v>106</v>
      </c>
      <c r="B33" s="48" t="s">
        <v>35</v>
      </c>
      <c r="C33" s="49">
        <v>17036.6</v>
      </c>
      <c r="D33" s="49">
        <v>33516.8</v>
      </c>
      <c r="E33" s="49">
        <v>32906.8</v>
      </c>
      <c r="F33" s="43">
        <f t="shared" si="2"/>
        <v>1.9315356350445514</v>
      </c>
      <c r="G33" s="43">
        <f t="shared" si="3"/>
        <v>0.981800171854115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63">
      <c r="A34" s="48" t="s">
        <v>107</v>
      </c>
      <c r="B34" s="48" t="s">
        <v>37</v>
      </c>
      <c r="C34" s="49">
        <v>197595.4</v>
      </c>
      <c r="D34" s="49">
        <v>204456.1</v>
      </c>
      <c r="E34" s="49">
        <v>204456.1</v>
      </c>
      <c r="F34" s="43">
        <f t="shared" si="2"/>
        <v>1.0347209499816292</v>
      </c>
      <c r="G34" s="43">
        <f t="shared" si="3"/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31.5">
      <c r="A35" s="48" t="s">
        <v>108</v>
      </c>
      <c r="B35" s="48" t="s">
        <v>63</v>
      </c>
      <c r="C35" s="49">
        <v>0</v>
      </c>
      <c r="D35" s="49">
        <v>27663.4</v>
      </c>
      <c r="E35" s="49">
        <v>27663.4</v>
      </c>
      <c r="F35" s="77"/>
      <c r="G35" s="42">
        <f t="shared" si="3"/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ht="47.25">
      <c r="A36" s="48" t="s">
        <v>89</v>
      </c>
      <c r="B36" s="50" t="s">
        <v>90</v>
      </c>
      <c r="C36" s="87"/>
      <c r="D36" s="87">
        <v>592.5</v>
      </c>
      <c r="E36" s="88">
        <v>549.2</v>
      </c>
      <c r="F36" s="77"/>
      <c r="G36" s="42">
        <f t="shared" si="3"/>
        <v>0.9269198312236288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ht="31.5">
      <c r="A37" s="48" t="s">
        <v>91</v>
      </c>
      <c r="B37" s="50" t="s">
        <v>92</v>
      </c>
      <c r="C37" s="86"/>
      <c r="D37" s="87">
        <v>1479.9</v>
      </c>
      <c r="E37" s="88">
        <v>1301.4</v>
      </c>
      <c r="F37" s="77"/>
      <c r="G37" s="42">
        <f t="shared" si="3"/>
        <v>0.8793837421447395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ht="47.25">
      <c r="A38" s="48" t="s">
        <v>109</v>
      </c>
      <c r="B38" s="50" t="s">
        <v>66</v>
      </c>
      <c r="C38" s="49"/>
      <c r="D38" s="76">
        <v>-3462.4</v>
      </c>
      <c r="E38" s="76">
        <v>-3462.4</v>
      </c>
      <c r="F38" s="77"/>
      <c r="G38" s="42">
        <f t="shared" si="3"/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ht="15.75">
      <c r="A39" s="103" t="s">
        <v>38</v>
      </c>
      <c r="B39" s="103"/>
      <c r="C39" s="49">
        <f>C29+C30</f>
        <v>505332.19999999995</v>
      </c>
      <c r="D39" s="49">
        <f>D29+D30</f>
        <v>572229.1</v>
      </c>
      <c r="E39" s="49">
        <f>E29+E30</f>
        <v>581372.7000000001</v>
      </c>
      <c r="F39" s="42">
        <f>E39/C39</f>
        <v>1.1504762609625907</v>
      </c>
      <c r="G39" s="42">
        <f t="shared" si="3"/>
        <v>1.0159789147388696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2"/>
  <sheetViews>
    <sheetView view="pageBreakPreview" zoomScaleSheetLayoutView="100" zoomScalePageLayoutView="0" workbookViewId="0" topLeftCell="A25">
      <selection activeCell="E36" sqref="E36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7" t="s">
        <v>0</v>
      </c>
      <c r="B1" s="107"/>
      <c r="C1" s="107"/>
      <c r="D1" s="107"/>
      <c r="E1" s="107"/>
    </row>
    <row r="2" spans="1:5" ht="15.75">
      <c r="A2" s="107" t="s">
        <v>39</v>
      </c>
      <c r="B2" s="107"/>
      <c r="C2" s="107"/>
      <c r="D2" s="107"/>
      <c r="E2" s="107"/>
    </row>
    <row r="3" spans="1:5" ht="15.75">
      <c r="A3" s="116" t="s">
        <v>128</v>
      </c>
      <c r="B3" s="116"/>
      <c r="C3" s="116"/>
      <c r="D3" s="116"/>
      <c r="E3" s="116"/>
    </row>
    <row r="4" spans="1:7" s="56" customFormat="1" ht="87.75" customHeight="1">
      <c r="A4" s="53" t="s">
        <v>2</v>
      </c>
      <c r="B4" s="54" t="s">
        <v>3</v>
      </c>
      <c r="C4" s="55" t="s">
        <v>114</v>
      </c>
      <c r="D4" s="57" t="s">
        <v>115</v>
      </c>
      <c r="E4" s="55" t="s">
        <v>129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126952.1</v>
      </c>
      <c r="E5" s="78">
        <v>130325.7</v>
      </c>
      <c r="F5" s="77">
        <f>E5/C5</f>
        <v>1.088050419480527</v>
      </c>
      <c r="G5" s="77">
        <f>E5/D5</f>
        <v>1.0265738022450988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4545.7</v>
      </c>
      <c r="F6" s="77">
        <f>E6/C6</f>
        <v>0.7922926761250741</v>
      </c>
      <c r="G6" s="77">
        <f>E6/D6</f>
        <v>0.7922926761250741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12</v>
      </c>
      <c r="F7" s="77">
        <f>E7/C7</f>
        <v>0.4669260700389105</v>
      </c>
      <c r="G7" s="77">
        <f>E7/D7</f>
        <v>0.4669260700389105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2631.8</v>
      </c>
      <c r="E8" s="41">
        <v>2624.7</v>
      </c>
      <c r="F8" s="77">
        <f>E8/C8</f>
        <v>1.2886390416339355</v>
      </c>
      <c r="G8" s="77">
        <f>E8/D8</f>
        <v>0.9973022266129644</v>
      </c>
    </row>
    <row r="9" spans="1:7" s="56" customFormat="1" ht="31.5" outlineLevel="1">
      <c r="A9" s="39" t="s">
        <v>126</v>
      </c>
      <c r="B9" s="44" t="s">
        <v>125</v>
      </c>
      <c r="C9" s="41"/>
      <c r="D9" s="41"/>
      <c r="E9" s="41">
        <v>110.5</v>
      </c>
      <c r="F9" s="77"/>
      <c r="G9" s="77"/>
    </row>
    <row r="10" spans="1:7" s="58" customFormat="1" ht="15.75" outlineLevel="1">
      <c r="A10" s="114" t="s">
        <v>15</v>
      </c>
      <c r="B10" s="115"/>
      <c r="C10" s="49">
        <f>SUM(C5:C9)</f>
        <v>127579</v>
      </c>
      <c r="D10" s="49">
        <f>SUM(D5:D9)</f>
        <v>135347</v>
      </c>
      <c r="E10" s="49">
        <f>SUM(E5:E9)</f>
        <v>137618.6</v>
      </c>
      <c r="F10" s="52">
        <f aca="true" t="shared" si="0" ref="F10:F17">E10/C10</f>
        <v>1.0786932018592401</v>
      </c>
      <c r="G10" s="52">
        <f aca="true" t="shared" si="1" ref="G10:G18">E10/D10</f>
        <v>1.0167835267867038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4547.1</v>
      </c>
      <c r="E11" s="41">
        <v>5427.7</v>
      </c>
      <c r="F11" s="89">
        <f t="shared" si="0"/>
        <v>1.96506281452518</v>
      </c>
      <c r="G11" s="89">
        <f t="shared" si="1"/>
        <v>1.1936618943942292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541.1</v>
      </c>
      <c r="F12" s="89">
        <f t="shared" si="0"/>
        <v>1.0375838926174497</v>
      </c>
      <c r="G12" s="89">
        <f t="shared" si="1"/>
        <v>1.0375838926174497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1783.3</v>
      </c>
      <c r="F13" s="89">
        <f t="shared" si="0"/>
        <v>0.8745953898970084</v>
      </c>
      <c r="G13" s="89">
        <f t="shared" si="1"/>
        <v>0.8745953898970084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 t="shared" si="0"/>
        <v>1.6585365853658538</v>
      </c>
      <c r="G14" s="89">
        <f t="shared" si="1"/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74.8</v>
      </c>
      <c r="F15" s="89">
        <f t="shared" si="0"/>
        <v>0.20549450549450549</v>
      </c>
      <c r="G15" s="89">
        <f t="shared" si="1"/>
        <v>0.20549450549450549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274.1</v>
      </c>
      <c r="F16" s="89">
        <f t="shared" si="0"/>
        <v>0.5132958801498128</v>
      </c>
      <c r="G16" s="89">
        <f t="shared" si="1"/>
        <v>0.5132958801498128</v>
      </c>
    </row>
    <row r="17" spans="1:7" s="45" customFormat="1" ht="15.75" outlineLevel="1">
      <c r="A17" s="39" t="s">
        <v>98</v>
      </c>
      <c r="B17" s="44" t="s">
        <v>99</v>
      </c>
      <c r="C17" s="78">
        <v>60</v>
      </c>
      <c r="D17" s="78">
        <v>60</v>
      </c>
      <c r="E17" s="41">
        <v>38.3</v>
      </c>
      <c r="F17" s="89">
        <f t="shared" si="0"/>
        <v>0.6383333333333333</v>
      </c>
      <c r="G17" s="89">
        <f t="shared" si="1"/>
        <v>0.6383333333333333</v>
      </c>
    </row>
    <row r="18" spans="1:7" s="45" customFormat="1" ht="15.75" outlineLevel="1">
      <c r="A18" s="39" t="s">
        <v>100</v>
      </c>
      <c r="B18" s="44" t="s">
        <v>88</v>
      </c>
      <c r="C18" s="78"/>
      <c r="D18" s="78">
        <v>3398</v>
      </c>
      <c r="E18" s="78">
        <v>3885.3</v>
      </c>
      <c r="F18" s="89"/>
      <c r="G18" s="89">
        <f t="shared" si="1"/>
        <v>1.1434078869923485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>
        <v>285.6</v>
      </c>
      <c r="F19" s="77" t="s">
        <v>14</v>
      </c>
      <c r="G19" s="77" t="s">
        <v>14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1207</v>
      </c>
      <c r="E20" s="41">
        <v>1276.9</v>
      </c>
      <c r="F20" s="77" t="s">
        <v>14</v>
      </c>
      <c r="G20" s="77" t="s">
        <v>14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594.2</v>
      </c>
      <c r="F21" s="89">
        <f>E21/C21</f>
        <v>1.107136202720328</v>
      </c>
      <c r="G21" s="89">
        <f>E21/D21</f>
        <v>1.107136202720328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-3.1</v>
      </c>
      <c r="F22" s="89"/>
      <c r="G22" s="89"/>
    </row>
    <row r="23" spans="1:7" s="59" customFormat="1" ht="15.75" outlineLevel="1">
      <c r="A23" s="112" t="s">
        <v>26</v>
      </c>
      <c r="B23" s="113"/>
      <c r="C23" s="93">
        <f>SUM(C11:C22)</f>
        <v>7171.400000000001</v>
      </c>
      <c r="D23" s="93">
        <f>SUM(D11:D22)</f>
        <v>13311.400000000001</v>
      </c>
      <c r="E23" s="93">
        <f>SUM(E11:E22)</f>
        <v>14185.000000000002</v>
      </c>
      <c r="F23" s="52">
        <f aca="true" t="shared" si="2" ref="F23:F29">E23/C23</f>
        <v>1.9779959282706308</v>
      </c>
      <c r="G23" s="52">
        <f aca="true" t="shared" si="3" ref="G23:G32">E23/D23</f>
        <v>1.065627957990895</v>
      </c>
    </row>
    <row r="24" spans="1:7" s="32" customFormat="1" ht="24.75" customHeight="1">
      <c r="A24" s="110" t="s">
        <v>27</v>
      </c>
      <c r="B24" s="111"/>
      <c r="C24" s="49">
        <f>C10+C23</f>
        <v>134750.4</v>
      </c>
      <c r="D24" s="49">
        <f>D10+D23</f>
        <v>148658.4</v>
      </c>
      <c r="E24" s="49">
        <f>E10+E23</f>
        <v>151803.6</v>
      </c>
      <c r="F24" s="52">
        <f t="shared" si="2"/>
        <v>1.1265539842553345</v>
      </c>
      <c r="G24" s="52">
        <f t="shared" si="3"/>
        <v>1.0211572302675127</v>
      </c>
    </row>
    <row r="25" spans="1:7" s="47" customFormat="1" ht="15.75" outlineLevel="1">
      <c r="A25" s="48" t="s">
        <v>28</v>
      </c>
      <c r="B25" s="1" t="s">
        <v>29</v>
      </c>
      <c r="C25" s="49">
        <f>C26+C31</f>
        <v>334893.7</v>
      </c>
      <c r="D25" s="49">
        <f>D26+D31</f>
        <v>382004.7</v>
      </c>
      <c r="E25" s="49">
        <f>E26+E31</f>
        <v>381394.7</v>
      </c>
      <c r="F25" s="43">
        <f t="shared" si="2"/>
        <v>1.1388530151507776</v>
      </c>
      <c r="G25" s="43">
        <f t="shared" si="3"/>
        <v>0.9984031610082285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385467.10000000003</v>
      </c>
      <c r="E26" s="49">
        <f>E27+E28+E29+E30</f>
        <v>384857.10000000003</v>
      </c>
      <c r="F26" s="43">
        <f t="shared" si="2"/>
        <v>1.1491918181799181</v>
      </c>
      <c r="G26" s="43">
        <f t="shared" si="3"/>
        <v>0.9984175043732656</v>
      </c>
    </row>
    <row r="27" spans="1:7" s="47" customFormat="1" ht="45.75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117523.3</v>
      </c>
      <c r="F27" s="43">
        <f t="shared" si="2"/>
        <v>1</v>
      </c>
      <c r="G27" s="43">
        <f t="shared" si="3"/>
        <v>1</v>
      </c>
    </row>
    <row r="28" spans="1:253" ht="47.25">
      <c r="A28" s="48" t="s">
        <v>34</v>
      </c>
      <c r="B28" s="48" t="s">
        <v>35</v>
      </c>
      <c r="C28" s="49">
        <v>17036.6</v>
      </c>
      <c r="D28" s="49">
        <v>33516.8</v>
      </c>
      <c r="E28" s="49">
        <v>32906.8</v>
      </c>
      <c r="F28" s="43">
        <f t="shared" si="2"/>
        <v>1.9315356350445514</v>
      </c>
      <c r="G28" s="43">
        <f t="shared" si="3"/>
        <v>0.981800171854115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47.25">
      <c r="A29" s="48" t="s">
        <v>36</v>
      </c>
      <c r="B29" s="48" t="s">
        <v>37</v>
      </c>
      <c r="C29" s="49">
        <v>197595.4</v>
      </c>
      <c r="D29" s="49">
        <v>204456.1</v>
      </c>
      <c r="E29" s="49">
        <v>204456.1</v>
      </c>
      <c r="F29" s="43">
        <f t="shared" si="2"/>
        <v>1.0347209499816292</v>
      </c>
      <c r="G29" s="43">
        <f t="shared" si="3"/>
        <v>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ht="15.75">
      <c r="A30" s="48" t="s">
        <v>62</v>
      </c>
      <c r="B30" s="48" t="s">
        <v>63</v>
      </c>
      <c r="C30" s="49">
        <v>2738.4</v>
      </c>
      <c r="D30" s="49">
        <v>29970.9</v>
      </c>
      <c r="E30" s="49">
        <v>29970.9</v>
      </c>
      <c r="F30" s="43" t="s">
        <v>14</v>
      </c>
      <c r="G30" s="42">
        <f t="shared" si="3"/>
        <v>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31.5">
      <c r="A31" s="48" t="s">
        <v>109</v>
      </c>
      <c r="B31" s="50" t="s">
        <v>66</v>
      </c>
      <c r="C31" s="49"/>
      <c r="D31" s="76">
        <v>-3462.4</v>
      </c>
      <c r="E31" s="76">
        <v>-3462.4</v>
      </c>
      <c r="F31" s="77"/>
      <c r="G31" s="75">
        <f t="shared" si="3"/>
        <v>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15.75">
      <c r="A32" s="108" t="s">
        <v>38</v>
      </c>
      <c r="B32" s="109"/>
      <c r="C32" s="49">
        <f>C24+C25</f>
        <v>469644.1</v>
      </c>
      <c r="D32" s="49">
        <f>D24+D25</f>
        <v>530663.1</v>
      </c>
      <c r="E32" s="49">
        <f>E24+E25</f>
        <v>533198.3</v>
      </c>
      <c r="F32" s="75">
        <f>E32/C32</f>
        <v>1.1353241741991438</v>
      </c>
      <c r="G32" s="75">
        <f t="shared" si="3"/>
        <v>1.0047774190442111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</sheetData>
  <sheetProtection/>
  <mergeCells count="7">
    <mergeCell ref="A32:B32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57"/>
  <sheetViews>
    <sheetView tabSelected="1" zoomScalePageLayoutView="0" workbookViewId="0" topLeftCell="A128">
      <selection activeCell="E147" sqref="E147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7" t="s">
        <v>40</v>
      </c>
      <c r="B1" s="127"/>
      <c r="C1" s="127"/>
      <c r="D1" s="127"/>
      <c r="E1" s="127"/>
      <c r="F1" s="127"/>
      <c r="G1" s="33"/>
    </row>
    <row r="2" spans="1:7" ht="18.75" customHeight="1">
      <c r="A2" s="128" t="s">
        <v>130</v>
      </c>
      <c r="B2" s="128"/>
      <c r="C2" s="128"/>
      <c r="D2" s="128"/>
      <c r="E2" s="128"/>
      <c r="F2" s="128"/>
      <c r="G2" s="34"/>
    </row>
    <row r="3" spans="1:11" ht="13.5" customHeight="1">
      <c r="A3" s="131" t="s">
        <v>2</v>
      </c>
      <c r="B3" s="131" t="s">
        <v>3</v>
      </c>
      <c r="C3" s="125" t="s">
        <v>111</v>
      </c>
      <c r="D3" s="129" t="s">
        <v>112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32"/>
      <c r="B4" s="132"/>
      <c r="C4" s="126"/>
      <c r="D4" s="130"/>
      <c r="E4" s="100" t="s">
        <v>131</v>
      </c>
      <c r="F4" s="100" t="s">
        <v>84</v>
      </c>
      <c r="G4" s="64" t="s">
        <v>74</v>
      </c>
      <c r="H4" s="65" t="s">
        <v>43</v>
      </c>
      <c r="I4" s="65" t="s">
        <v>44</v>
      </c>
      <c r="J4" s="64" t="s">
        <v>101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13753.400000000001</v>
      </c>
      <c r="E5" s="4">
        <f>E6+E7+E8+E9+E10+E11+E12+E13+E14</f>
        <v>14409.2</v>
      </c>
      <c r="F5" s="4">
        <f>F6+F7+F8+F9+F10+F11+F12+F13+F14</f>
        <v>0</v>
      </c>
      <c r="G5" s="5">
        <f>E5/C5</f>
        <v>1.0899628590231394</v>
      </c>
      <c r="H5" s="16" t="e">
        <f>E5/#REF!</f>
        <v>#REF!</v>
      </c>
      <c r="I5" s="16" t="e">
        <f>E5/#REF!</f>
        <v>#REF!</v>
      </c>
      <c r="J5" s="16">
        <f aca="true" t="shared" si="0" ref="J5:J26">E5/C5</f>
        <v>1.0899628590231394</v>
      </c>
      <c r="K5" s="15">
        <f aca="true" t="shared" si="1" ref="K5:K26">E5/D5</f>
        <v>1.0476827548097196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502.3</v>
      </c>
      <c r="F6" s="68"/>
      <c r="G6" s="69"/>
      <c r="H6" s="70"/>
      <c r="I6" s="70"/>
      <c r="J6" s="70">
        <f t="shared" si="0"/>
        <v>1.141590909090909</v>
      </c>
      <c r="K6" s="70">
        <f t="shared" si="1"/>
        <v>1.141590909090909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217.1</v>
      </c>
      <c r="F7" s="68"/>
      <c r="G7" s="69"/>
      <c r="H7" s="70"/>
      <c r="I7" s="70"/>
      <c r="J7" s="70">
        <f t="shared" si="0"/>
        <v>0.8890253890253891</v>
      </c>
      <c r="K7" s="70">
        <f t="shared" si="1"/>
        <v>0.8890253890253891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414.2</v>
      </c>
      <c r="F8" s="67"/>
      <c r="G8" s="69"/>
      <c r="H8" s="70"/>
      <c r="I8" s="70"/>
      <c r="J8" s="70">
        <f t="shared" si="0"/>
        <v>1.014450159196669</v>
      </c>
      <c r="K8" s="70">
        <f t="shared" si="1"/>
        <v>1.014450159196669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424.6</v>
      </c>
      <c r="F9" s="68"/>
      <c r="G9" s="69"/>
      <c r="H9" s="70"/>
      <c r="I9" s="70"/>
      <c r="J9" s="70">
        <f t="shared" si="0"/>
        <v>0.8910807974816369</v>
      </c>
      <c r="K9" s="70">
        <f t="shared" si="1"/>
        <v>0.8910807974816369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71.9</v>
      </c>
      <c r="F10" s="68"/>
      <c r="G10" s="69"/>
      <c r="H10" s="70"/>
      <c r="I10" s="70"/>
      <c r="J10" s="70">
        <f t="shared" si="0"/>
        <v>0.7962347729789591</v>
      </c>
      <c r="K10" s="70">
        <f t="shared" si="1"/>
        <v>0.7962347729789591</v>
      </c>
    </row>
    <row r="11" spans="1:11" ht="12.75">
      <c r="A11" s="66" t="s">
        <v>50</v>
      </c>
      <c r="B11" s="63"/>
      <c r="C11" s="71">
        <v>1288</v>
      </c>
      <c r="D11" s="71">
        <v>1450</v>
      </c>
      <c r="E11" s="68">
        <v>1432.2</v>
      </c>
      <c r="F11" s="68"/>
      <c r="G11" s="69"/>
      <c r="H11" s="70"/>
      <c r="I11" s="70"/>
      <c r="J11" s="70">
        <f t="shared" si="0"/>
        <v>1.1119565217391305</v>
      </c>
      <c r="K11" s="70">
        <f t="shared" si="1"/>
        <v>0.9877241379310345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167.5</v>
      </c>
      <c r="F12" s="68"/>
      <c r="G12" s="69"/>
      <c r="H12" s="70"/>
      <c r="I12" s="70"/>
      <c r="J12" s="70">
        <f t="shared" si="0"/>
        <v>1.1348238482384825</v>
      </c>
      <c r="K12" s="70">
        <f t="shared" si="1"/>
        <v>1.1348238482384825</v>
      </c>
    </row>
    <row r="13" spans="1:11" ht="12.75">
      <c r="A13" s="66" t="s">
        <v>52</v>
      </c>
      <c r="B13" s="63"/>
      <c r="C13" s="63">
        <v>223.8</v>
      </c>
      <c r="D13" s="63">
        <v>255.3</v>
      </c>
      <c r="E13" s="68">
        <v>259.7</v>
      </c>
      <c r="F13" s="68"/>
      <c r="G13" s="69"/>
      <c r="H13" s="70"/>
      <c r="I13" s="70"/>
      <c r="J13" s="70">
        <f t="shared" si="0"/>
        <v>1.1604110813226094</v>
      </c>
      <c r="K13" s="70">
        <f t="shared" si="1"/>
        <v>1.017234625930278</v>
      </c>
    </row>
    <row r="14" spans="1:11" ht="12.75">
      <c r="A14" s="66" t="s">
        <v>53</v>
      </c>
      <c r="B14" s="63"/>
      <c r="C14" s="67">
        <v>9901.2</v>
      </c>
      <c r="D14" s="67">
        <v>10241.2</v>
      </c>
      <c r="E14" s="68">
        <v>10919.7</v>
      </c>
      <c r="F14" s="68"/>
      <c r="G14" s="69"/>
      <c r="H14" s="70"/>
      <c r="I14" s="70"/>
      <c r="J14" s="70">
        <f t="shared" si="0"/>
        <v>1.1028663192340322</v>
      </c>
      <c r="K14" s="70">
        <f t="shared" si="1"/>
        <v>1.0662520017185486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9330.8</v>
      </c>
      <c r="E15" s="12">
        <f>E16+E17+E18+E19+E20+E21+E22+E23+E24</f>
        <v>10049.4</v>
      </c>
      <c r="F15" s="12">
        <f>F16+F17+F18+F19+F20+F21+F22+F23+F24</f>
        <v>0</v>
      </c>
      <c r="G15" s="30">
        <f>E15/C15</f>
        <v>1.140202185234351</v>
      </c>
      <c r="H15" s="30"/>
      <c r="I15" s="30"/>
      <c r="J15" s="15">
        <f t="shared" si="0"/>
        <v>1.140202185234351</v>
      </c>
      <c r="K15" s="15">
        <f t="shared" si="1"/>
        <v>1.0770137608779526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1076.9</v>
      </c>
      <c r="F16" s="68"/>
      <c r="G16" s="69"/>
      <c r="H16" s="5"/>
      <c r="I16" s="69"/>
      <c r="J16" s="70">
        <f t="shared" si="0"/>
        <v>1.1403007200338842</v>
      </c>
      <c r="K16" s="70">
        <f t="shared" si="1"/>
        <v>1.1403007200338842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607.3</v>
      </c>
      <c r="F17" s="68"/>
      <c r="G17" s="69"/>
      <c r="H17" s="5"/>
      <c r="I17" s="69"/>
      <c r="J17" s="70">
        <f t="shared" si="0"/>
        <v>1.140255351107773</v>
      </c>
      <c r="K17" s="70">
        <f t="shared" si="1"/>
        <v>1.140255351107773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936</v>
      </c>
      <c r="F18" s="68"/>
      <c r="G18" s="69"/>
      <c r="H18" s="5"/>
      <c r="I18" s="69"/>
      <c r="J18" s="70">
        <f t="shared" si="0"/>
        <v>1.1402119624802047</v>
      </c>
      <c r="K18" s="70">
        <f t="shared" si="1"/>
        <v>1.1402119624802047</v>
      </c>
    </row>
    <row r="19" spans="1:11" ht="12.75">
      <c r="A19" s="66" t="s">
        <v>48</v>
      </c>
      <c r="B19" s="72"/>
      <c r="C19" s="72">
        <v>951.8</v>
      </c>
      <c r="D19" s="72">
        <v>1046.8</v>
      </c>
      <c r="E19" s="68">
        <v>1085.3</v>
      </c>
      <c r="F19" s="68"/>
      <c r="G19" s="69"/>
      <c r="H19" s="5"/>
      <c r="I19" s="69"/>
      <c r="J19" s="70">
        <f t="shared" si="0"/>
        <v>1.140260558940954</v>
      </c>
      <c r="K19" s="70">
        <f t="shared" si="1"/>
        <v>1.0367787542988154</v>
      </c>
    </row>
    <row r="20" spans="1:11" ht="12.75">
      <c r="A20" s="66" t="s">
        <v>49</v>
      </c>
      <c r="B20" s="72"/>
      <c r="C20" s="72">
        <v>674.4</v>
      </c>
      <c r="D20" s="72">
        <v>750.4</v>
      </c>
      <c r="E20" s="68">
        <v>768.9</v>
      </c>
      <c r="F20" s="68"/>
      <c r="G20" s="69"/>
      <c r="H20" s="5"/>
      <c r="I20" s="69"/>
      <c r="J20" s="70">
        <f t="shared" si="0"/>
        <v>1.1401245551601424</v>
      </c>
      <c r="K20" s="70">
        <f t="shared" si="1"/>
        <v>1.0246535181236673</v>
      </c>
    </row>
    <row r="21" spans="1:11" ht="12.75">
      <c r="A21" s="66" t="s">
        <v>50</v>
      </c>
      <c r="B21" s="72"/>
      <c r="C21" s="92">
        <v>740.2</v>
      </c>
      <c r="D21" s="92">
        <v>836.3</v>
      </c>
      <c r="E21" s="68">
        <v>843.9</v>
      </c>
      <c r="F21" s="68"/>
      <c r="G21" s="69"/>
      <c r="H21" s="5"/>
      <c r="I21" s="69"/>
      <c r="J21" s="70">
        <f t="shared" si="0"/>
        <v>1.1400972710078356</v>
      </c>
      <c r="K21" s="70">
        <f t="shared" si="1"/>
        <v>1.0090876479732154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1234.6</v>
      </c>
      <c r="F22" s="68"/>
      <c r="G22" s="69"/>
      <c r="H22" s="5"/>
      <c r="I22" s="69"/>
      <c r="J22" s="70">
        <f t="shared" si="0"/>
        <v>1.1401920945696342</v>
      </c>
      <c r="K22" s="70">
        <f t="shared" si="1"/>
        <v>1.1401920945696342</v>
      </c>
    </row>
    <row r="23" spans="1:11" ht="12.75">
      <c r="A23" s="66" t="s">
        <v>52</v>
      </c>
      <c r="B23" s="72"/>
      <c r="C23" s="73">
        <v>1177.8</v>
      </c>
      <c r="D23" s="73">
        <v>1277.8</v>
      </c>
      <c r="E23" s="68">
        <v>1342.9</v>
      </c>
      <c r="F23" s="68"/>
      <c r="G23" s="69"/>
      <c r="H23" s="30"/>
      <c r="I23" s="69"/>
      <c r="J23" s="70">
        <f t="shared" si="0"/>
        <v>1.1401766004415013</v>
      </c>
      <c r="K23" s="70">
        <f t="shared" si="1"/>
        <v>1.0509469400532165</v>
      </c>
    </row>
    <row r="24" spans="1:11" ht="12.75">
      <c r="A24" s="66" t="s">
        <v>53</v>
      </c>
      <c r="B24" s="72"/>
      <c r="C24" s="72">
        <v>1888.8</v>
      </c>
      <c r="D24" s="72">
        <v>2038.8</v>
      </c>
      <c r="E24" s="68">
        <v>2153.6</v>
      </c>
      <c r="F24" s="68"/>
      <c r="G24" s="69"/>
      <c r="H24" s="5"/>
      <c r="I24" s="69"/>
      <c r="J24" s="70">
        <f t="shared" si="0"/>
        <v>1.1401948326980094</v>
      </c>
      <c r="K24" s="70">
        <f t="shared" si="1"/>
        <v>1.056307631940357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11.9</v>
      </c>
      <c r="F25" s="4">
        <f>F26+F27+F28+F29+F30+F31+F32+F33+F34</f>
        <v>0</v>
      </c>
      <c r="G25" s="30">
        <f>E25/C25</f>
        <v>0.463035019455253</v>
      </c>
      <c r="H25" s="5" t="e">
        <f>E25/#REF!</f>
        <v>#REF!</v>
      </c>
      <c r="I25" s="5" t="e">
        <f>E25/#REF!</f>
        <v>#REF!</v>
      </c>
      <c r="J25" s="15">
        <f t="shared" si="0"/>
        <v>0.463035019455253</v>
      </c>
      <c r="K25" s="15">
        <f t="shared" si="1"/>
        <v>0.463035019455253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 t="shared" si="0"/>
        <v>0.4166666666666667</v>
      </c>
      <c r="K26" s="70">
        <f t="shared" si="1"/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3.5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0.4</v>
      </c>
      <c r="F29" s="68"/>
      <c r="G29" s="69"/>
      <c r="H29" s="70"/>
      <c r="I29" s="70"/>
      <c r="J29" s="70">
        <f>E29/C29</f>
        <v>0.4</v>
      </c>
      <c r="K29" s="70">
        <f>E29/D29</f>
        <v>0.4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5.1</v>
      </c>
      <c r="F34" s="68"/>
      <c r="G34" s="69"/>
      <c r="H34" s="16"/>
      <c r="I34" s="16"/>
      <c r="J34" s="70" t="s">
        <v>14</v>
      </c>
      <c r="K34" s="70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2396.7</v>
      </c>
      <c r="E35" s="4">
        <f>E36+E37+E38+E39+E40+E41+E42+E43+E44</f>
        <v>4188</v>
      </c>
      <c r="F35" s="4">
        <f>F36+F37+F38+F39+F40+F41+F42+F43+F44</f>
        <v>0</v>
      </c>
      <c r="G35" s="30">
        <f>E35/C35</f>
        <v>1.8481906443071492</v>
      </c>
      <c r="H35" s="16"/>
      <c r="I35" s="16"/>
      <c r="J35" s="15">
        <f>E35/C35</f>
        <v>1.8481906443071492</v>
      </c>
      <c r="K35" s="16">
        <f>E35/D35</f>
        <v>1.7474026786831895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237.4</v>
      </c>
      <c r="F36" s="71"/>
      <c r="G36" s="69"/>
      <c r="H36" s="70"/>
      <c r="I36" s="70"/>
      <c r="J36" s="70" t="s">
        <v>14</v>
      </c>
      <c r="K36" s="70" t="s">
        <v>14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160.1</v>
      </c>
      <c r="F37" s="71"/>
      <c r="G37" s="69"/>
      <c r="H37" s="70"/>
      <c r="I37" s="70"/>
      <c r="J37" s="70">
        <f aca="true" t="shared" si="2" ref="J37:J43">E37/C37</f>
        <v>1.6286876907426246</v>
      </c>
      <c r="K37" s="70">
        <f aca="true" t="shared" si="3" ref="K37:K43">E37/D37</f>
        <v>1.6286876907426246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344.2</v>
      </c>
      <c r="F38" s="71"/>
      <c r="G38" s="69"/>
      <c r="H38" s="70"/>
      <c r="I38" s="70"/>
      <c r="J38" s="70">
        <f t="shared" si="2"/>
        <v>1.9679817038307603</v>
      </c>
      <c r="K38" s="70">
        <f t="shared" si="3"/>
        <v>1.9679817038307603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299.4</v>
      </c>
      <c r="F39" s="71"/>
      <c r="G39" s="69"/>
      <c r="H39" s="70"/>
      <c r="I39" s="70"/>
      <c r="J39" s="70">
        <f t="shared" si="2"/>
        <v>1.3829099307159352</v>
      </c>
      <c r="K39" s="70">
        <f t="shared" si="3"/>
        <v>1.3829099307159352</v>
      </c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85.3</v>
      </c>
      <c r="F40" s="71"/>
      <c r="G40" s="69"/>
      <c r="H40" s="70"/>
      <c r="I40" s="70"/>
      <c r="J40" s="70">
        <f t="shared" si="2"/>
        <v>1.685770750988142</v>
      </c>
      <c r="K40" s="70">
        <f t="shared" si="3"/>
        <v>1.685770750988142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98.4</v>
      </c>
      <c r="F41" s="71"/>
      <c r="G41" s="69"/>
      <c r="H41" s="70"/>
      <c r="I41" s="70"/>
      <c r="J41" s="70">
        <f t="shared" si="2"/>
        <v>0.4694656488549619</v>
      </c>
      <c r="K41" s="70">
        <f t="shared" si="3"/>
        <v>0.4694656488549619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192.3</v>
      </c>
      <c r="F42" s="71"/>
      <c r="G42" s="69"/>
      <c r="H42" s="70"/>
      <c r="I42" s="70"/>
      <c r="J42" s="70">
        <f t="shared" si="2"/>
        <v>1.0665557404326123</v>
      </c>
      <c r="K42" s="70">
        <f t="shared" si="3"/>
        <v>1.0665557404326123</v>
      </c>
    </row>
    <row r="43" spans="1:12" ht="15">
      <c r="A43" s="66" t="s">
        <v>52</v>
      </c>
      <c r="B43" s="63"/>
      <c r="C43" s="67">
        <v>152.3</v>
      </c>
      <c r="D43" s="67">
        <v>173</v>
      </c>
      <c r="E43" s="71">
        <v>175.1</v>
      </c>
      <c r="F43" s="71"/>
      <c r="G43" s="69"/>
      <c r="H43" s="70"/>
      <c r="I43" s="70"/>
      <c r="J43" s="70">
        <f t="shared" si="2"/>
        <v>1.149704530531845</v>
      </c>
      <c r="K43" s="70">
        <f t="shared" si="3"/>
        <v>1.0121387283236993</v>
      </c>
      <c r="L43" s="101"/>
    </row>
    <row r="44" spans="1:12" ht="15">
      <c r="A44" s="66" t="s">
        <v>53</v>
      </c>
      <c r="B44" s="63"/>
      <c r="C44" s="67">
        <v>1065.1</v>
      </c>
      <c r="D44" s="67">
        <v>1175.1</v>
      </c>
      <c r="E44" s="71">
        <v>2595.8</v>
      </c>
      <c r="F44" s="71"/>
      <c r="G44" s="69"/>
      <c r="H44" s="70"/>
      <c r="I44" s="70"/>
      <c r="J44" s="70" t="s">
        <v>14</v>
      </c>
      <c r="K44" s="70" t="s">
        <v>14</v>
      </c>
      <c r="L44" s="101"/>
    </row>
    <row r="45" spans="1:12" s="8" customFormat="1" ht="15">
      <c r="A45" s="7" t="s">
        <v>102</v>
      </c>
      <c r="B45" s="3" t="s">
        <v>103</v>
      </c>
      <c r="C45" s="4">
        <f>C46+C47+C48+C49+C50+C51+C52+C53+C54</f>
        <v>2336.1</v>
      </c>
      <c r="D45" s="4">
        <f>D46+D47+D48+D49+D50+D51+D52+D53+D54</f>
        <v>2353.9</v>
      </c>
      <c r="E45" s="4">
        <f>E46+E47+E48+E49+E50+E51+E52+E53+E54</f>
        <v>3310.3999999999996</v>
      </c>
      <c r="F45" s="4">
        <f>F46+F47+F48+F49+F50+F51+F52+F53+F54</f>
        <v>0</v>
      </c>
      <c r="G45" s="5">
        <f>E45/C45</f>
        <v>1.4170626257437609</v>
      </c>
      <c r="H45" s="16" t="e">
        <f>E45/#REF!</f>
        <v>#REF!</v>
      </c>
      <c r="I45" s="16" t="e">
        <f>E45/#REF!</f>
        <v>#REF!</v>
      </c>
      <c r="J45" s="15">
        <f aca="true" t="shared" si="4" ref="J45:J51">E45/C45</f>
        <v>1.4170626257437609</v>
      </c>
      <c r="K45" s="16">
        <f aca="true" t="shared" si="5" ref="K45:K51">E45/D45</f>
        <v>1.4063469136326945</v>
      </c>
      <c r="L45" s="10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126.3</v>
      </c>
      <c r="F46" s="71"/>
      <c r="G46" s="69"/>
      <c r="H46" s="70"/>
      <c r="I46" s="70"/>
      <c r="J46" s="70">
        <f t="shared" si="4"/>
        <v>1.5290556900726393</v>
      </c>
      <c r="K46" s="70">
        <f t="shared" si="5"/>
        <v>1.5290556900726393</v>
      </c>
      <c r="L46" s="10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21.3</v>
      </c>
      <c r="F47" s="71"/>
      <c r="G47" s="69"/>
      <c r="H47" s="70"/>
      <c r="I47" s="70"/>
      <c r="J47" s="70">
        <f t="shared" si="4"/>
        <v>0.18899733806566105</v>
      </c>
      <c r="K47" s="70">
        <f t="shared" si="5"/>
        <v>0.18899733806566105</v>
      </c>
      <c r="L47" s="10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35</v>
      </c>
      <c r="F48" s="71"/>
      <c r="G48" s="69"/>
      <c r="H48" s="70"/>
      <c r="I48" s="70"/>
      <c r="J48" s="70">
        <f t="shared" si="4"/>
        <v>0.7575757575757576</v>
      </c>
      <c r="K48" s="70">
        <f t="shared" si="5"/>
        <v>0.7575757575757576</v>
      </c>
      <c r="L48" s="10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386.5</v>
      </c>
      <c r="F49" s="71"/>
      <c r="G49" s="69"/>
      <c r="H49" s="70"/>
      <c r="I49" s="70"/>
      <c r="J49" s="70">
        <f t="shared" si="4"/>
        <v>0.9491650294695482</v>
      </c>
      <c r="K49" s="70">
        <f t="shared" si="5"/>
        <v>0.9491650294695482</v>
      </c>
      <c r="L49" s="10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60.6</v>
      </c>
      <c r="F50" s="71"/>
      <c r="G50" s="69"/>
      <c r="H50" s="70"/>
      <c r="I50" s="70"/>
      <c r="J50" s="70">
        <f t="shared" si="4"/>
        <v>0.9439252336448598</v>
      </c>
      <c r="K50" s="70">
        <f t="shared" si="5"/>
        <v>0.9439252336448598</v>
      </c>
      <c r="L50" s="10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12.3</v>
      </c>
      <c r="F51" s="71"/>
      <c r="G51" s="69"/>
      <c r="H51" s="70"/>
      <c r="I51" s="70"/>
      <c r="J51" s="70">
        <f t="shared" si="4"/>
        <v>0.8424657534246576</v>
      </c>
      <c r="K51" s="70">
        <f t="shared" si="5"/>
        <v>0.8424657534246576</v>
      </c>
      <c r="L51" s="101"/>
    </row>
    <row r="52" spans="1:12" ht="15">
      <c r="A52" s="66" t="s">
        <v>51</v>
      </c>
      <c r="B52" s="63"/>
      <c r="C52" s="6"/>
      <c r="D52" s="6"/>
      <c r="E52" s="71">
        <v>0</v>
      </c>
      <c r="F52" s="71"/>
      <c r="G52" s="69"/>
      <c r="H52" s="70"/>
      <c r="I52" s="70"/>
      <c r="J52" s="70"/>
      <c r="K52" s="70"/>
      <c r="L52" s="102"/>
    </row>
    <row r="53" spans="1:11" s="9" customFormat="1" ht="12.75">
      <c r="A53" s="66" t="s">
        <v>52</v>
      </c>
      <c r="B53" s="63"/>
      <c r="C53" s="71">
        <v>60</v>
      </c>
      <c r="D53" s="71">
        <v>77.8</v>
      </c>
      <c r="E53" s="71">
        <v>76.2</v>
      </c>
      <c r="F53" s="71"/>
      <c r="G53" s="69"/>
      <c r="H53" s="70"/>
      <c r="I53" s="70"/>
      <c r="J53" s="70">
        <f>E53/C53</f>
        <v>1.27</v>
      </c>
      <c r="K53" s="70">
        <f>E53/D53</f>
        <v>0.9794344473007712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2592.2</v>
      </c>
      <c r="F54" s="71"/>
      <c r="G54" s="69"/>
      <c r="H54" s="70"/>
      <c r="I54" s="70"/>
      <c r="J54" s="70">
        <f>E54/C54</f>
        <v>1.673899005553403</v>
      </c>
      <c r="K54" s="70">
        <f>E54/D54</f>
        <v>1.673899005553403</v>
      </c>
    </row>
    <row r="55" spans="1:253" ht="15">
      <c r="A55" s="7" t="s">
        <v>104</v>
      </c>
      <c r="B55" s="3" t="s">
        <v>95</v>
      </c>
      <c r="C55" s="4">
        <f>C56+C57+C58+C59+C60+C61+C62+C63+C64</f>
        <v>9476</v>
      </c>
      <c r="D55" s="4">
        <f>D56+D57+D58+D59+D60+D61+D62+D63+D64</f>
        <v>9611</v>
      </c>
      <c r="E55" s="4">
        <f>E56+E57+E58+E59+E60+E61+E62+E63+E64</f>
        <v>10956.6</v>
      </c>
      <c r="F55" s="4">
        <f>F56+F57+F58+F59+F60+F61+F62+F63+F64</f>
        <v>0</v>
      </c>
      <c r="G55" s="5">
        <f>E55/C55</f>
        <v>1.1562473617560152</v>
      </c>
      <c r="H55" s="16" t="e">
        <f>E55/#REF!</f>
        <v>#REF!</v>
      </c>
      <c r="I55" s="16" t="e">
        <f>E55/#REF!</f>
        <v>#REF!</v>
      </c>
      <c r="J55" s="15">
        <f>E55/C55</f>
        <v>1.1562473617560152</v>
      </c>
      <c r="K55" s="16">
        <f>E55/D55</f>
        <v>1.1400062428467381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5">
      <c r="A56" s="66" t="s">
        <v>45</v>
      </c>
      <c r="B56" s="63"/>
      <c r="C56" s="6">
        <v>1006</v>
      </c>
      <c r="D56" s="6">
        <v>1006</v>
      </c>
      <c r="E56" s="71">
        <v>1454.9</v>
      </c>
      <c r="F56" s="71"/>
      <c r="G56" s="69"/>
      <c r="H56" s="70"/>
      <c r="I56" s="70"/>
      <c r="J56" s="70">
        <f>E56/C56</f>
        <v>1.4462226640159046</v>
      </c>
      <c r="K56" s="70">
        <f>E56/D56</f>
        <v>1.4462226640159046</v>
      </c>
      <c r="L56" s="101"/>
    </row>
    <row r="57" spans="1:12" ht="12" customHeight="1">
      <c r="A57" s="66" t="s">
        <v>46</v>
      </c>
      <c r="B57" s="63"/>
      <c r="C57" s="6">
        <v>344</v>
      </c>
      <c r="D57" s="6">
        <v>344</v>
      </c>
      <c r="E57" s="71">
        <v>511.1</v>
      </c>
      <c r="F57" s="71"/>
      <c r="G57" s="69"/>
      <c r="H57" s="70"/>
      <c r="I57" s="70"/>
      <c r="J57" s="70">
        <f>E57/C57</f>
        <v>1.4857558139534885</v>
      </c>
      <c r="K57" s="70">
        <f>E57/D57</f>
        <v>1.4857558139534885</v>
      </c>
      <c r="L57" s="101"/>
    </row>
    <row r="58" spans="1:12" ht="14.25" customHeight="1">
      <c r="A58" s="66" t="s">
        <v>47</v>
      </c>
      <c r="B58" s="63"/>
      <c r="C58" s="6">
        <v>760</v>
      </c>
      <c r="D58" s="6">
        <v>760</v>
      </c>
      <c r="E58" s="71">
        <v>1543.7</v>
      </c>
      <c r="F58" s="71"/>
      <c r="G58" s="69"/>
      <c r="H58" s="70"/>
      <c r="I58" s="70"/>
      <c r="J58" s="70" t="s">
        <v>14</v>
      </c>
      <c r="K58" s="70" t="s">
        <v>14</v>
      </c>
      <c r="L58" s="102"/>
    </row>
    <row r="59" spans="1:12" ht="12" customHeight="1">
      <c r="A59" s="66" t="s">
        <v>48</v>
      </c>
      <c r="B59" s="63"/>
      <c r="C59" s="6">
        <v>1005</v>
      </c>
      <c r="D59" s="6">
        <v>1005</v>
      </c>
      <c r="E59" s="71">
        <v>1339.9</v>
      </c>
      <c r="F59" s="71"/>
      <c r="G59" s="69"/>
      <c r="H59" s="70"/>
      <c r="I59" s="70"/>
      <c r="J59" s="70">
        <f aca="true" t="shared" si="6" ref="J59:J67">E59/C59</f>
        <v>1.3332338308457712</v>
      </c>
      <c r="K59" s="70">
        <f aca="true" t="shared" si="7" ref="K59:K67">E59/D59</f>
        <v>1.3332338308457712</v>
      </c>
      <c r="L59" s="101"/>
    </row>
    <row r="60" spans="1:12" ht="15">
      <c r="A60" s="66" t="s">
        <v>49</v>
      </c>
      <c r="B60" s="63"/>
      <c r="C60" s="6">
        <v>395</v>
      </c>
      <c r="D60" s="6">
        <v>395</v>
      </c>
      <c r="E60" s="71">
        <v>536.6</v>
      </c>
      <c r="F60" s="71"/>
      <c r="G60" s="69"/>
      <c r="H60" s="70"/>
      <c r="I60" s="70"/>
      <c r="J60" s="70">
        <f t="shared" si="6"/>
        <v>1.3584810126582278</v>
      </c>
      <c r="K60" s="70">
        <f t="shared" si="7"/>
        <v>1.3584810126582278</v>
      </c>
      <c r="L60" s="101"/>
    </row>
    <row r="61" spans="1:12" ht="15">
      <c r="A61" s="66" t="s">
        <v>50</v>
      </c>
      <c r="B61" s="63"/>
      <c r="C61" s="6">
        <v>796</v>
      </c>
      <c r="D61" s="6">
        <v>871</v>
      </c>
      <c r="E61" s="71">
        <v>1216.5</v>
      </c>
      <c r="F61" s="71"/>
      <c r="G61" s="69"/>
      <c r="H61" s="70"/>
      <c r="I61" s="70"/>
      <c r="J61" s="70">
        <f t="shared" si="6"/>
        <v>1.5282663316582914</v>
      </c>
      <c r="K61" s="70">
        <f t="shared" si="7"/>
        <v>1.396670493685419</v>
      </c>
      <c r="L61" s="101"/>
    </row>
    <row r="62" spans="1:12" ht="15">
      <c r="A62" s="66" t="s">
        <v>51</v>
      </c>
      <c r="B62" s="63"/>
      <c r="C62" s="6">
        <v>315</v>
      </c>
      <c r="D62" s="6">
        <v>315</v>
      </c>
      <c r="E62" s="71">
        <v>445</v>
      </c>
      <c r="F62" s="71"/>
      <c r="G62" s="69"/>
      <c r="H62" s="70"/>
      <c r="I62" s="70"/>
      <c r="J62" s="70">
        <f t="shared" si="6"/>
        <v>1.4126984126984128</v>
      </c>
      <c r="K62" s="70">
        <f t="shared" si="7"/>
        <v>1.4126984126984128</v>
      </c>
      <c r="L62" s="102"/>
    </row>
    <row r="63" spans="1:253" ht="12.75">
      <c r="A63" s="66" t="s">
        <v>52</v>
      </c>
      <c r="B63" s="63"/>
      <c r="C63" s="71">
        <v>692</v>
      </c>
      <c r="D63" s="71">
        <v>752</v>
      </c>
      <c r="E63" s="71">
        <v>770.8</v>
      </c>
      <c r="F63" s="71"/>
      <c r="G63" s="69"/>
      <c r="H63" s="70"/>
      <c r="I63" s="70"/>
      <c r="J63" s="70">
        <f t="shared" si="6"/>
        <v>1.113872832369942</v>
      </c>
      <c r="K63" s="70">
        <f t="shared" si="7"/>
        <v>1.025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6" t="s">
        <v>53</v>
      </c>
      <c r="B64" s="63"/>
      <c r="C64" s="6">
        <v>4163</v>
      </c>
      <c r="D64" s="6">
        <v>4163</v>
      </c>
      <c r="E64" s="71">
        <v>3138.1</v>
      </c>
      <c r="F64" s="71"/>
      <c r="G64" s="69"/>
      <c r="H64" s="70"/>
      <c r="I64" s="70"/>
      <c r="J64" s="70">
        <f t="shared" si="6"/>
        <v>0.7538073504684122</v>
      </c>
      <c r="K64" s="70">
        <f t="shared" si="7"/>
        <v>0.7538073504684122</v>
      </c>
    </row>
    <row r="65" spans="1:11" ht="12.75">
      <c r="A65" s="121" t="s">
        <v>15</v>
      </c>
      <c r="B65" s="122"/>
      <c r="C65" s="13">
        <f>C5+C15+C25+C35+C45+C55</f>
        <v>36137.4</v>
      </c>
      <c r="D65" s="13">
        <f>D5+D15+D25+D35+D45+D55</f>
        <v>37471.5</v>
      </c>
      <c r="E65" s="13">
        <f>E5+E15+E25+E35+E45+E55</f>
        <v>42925.5</v>
      </c>
      <c r="F65" s="13">
        <f>F5+F15+F25+F35+F45+F55</f>
        <v>0</v>
      </c>
      <c r="G65" s="14">
        <f>E65/C65</f>
        <v>1.1878414053030932</v>
      </c>
      <c r="H65" s="14" t="e">
        <f>E65/#REF!</f>
        <v>#REF!</v>
      </c>
      <c r="I65" s="14" t="e">
        <f>E65/#REF!</f>
        <v>#REF!</v>
      </c>
      <c r="J65" s="26">
        <f t="shared" si="6"/>
        <v>1.1878414053030932</v>
      </c>
      <c r="K65" s="26">
        <f t="shared" si="7"/>
        <v>1.1455506184700373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3389.1</v>
      </c>
      <c r="E66" s="4">
        <f>E67</f>
        <v>4413.5</v>
      </c>
      <c r="F66" s="4">
        <f>F67</f>
        <v>0</v>
      </c>
      <c r="G66" s="5">
        <f>E66/C66</f>
        <v>2.0161253483166597</v>
      </c>
      <c r="H66" s="5" t="e">
        <f>E66/#REF!</f>
        <v>#REF!</v>
      </c>
      <c r="I66" s="5" t="e">
        <f>E66/#REF!</f>
        <v>#REF!</v>
      </c>
      <c r="J66" s="15">
        <f t="shared" si="6"/>
        <v>2.0161253483166597</v>
      </c>
      <c r="K66" s="16">
        <f t="shared" si="7"/>
        <v>1.3022631377061757</v>
      </c>
    </row>
    <row r="67" spans="1:11" ht="12.75">
      <c r="A67" s="66" t="s">
        <v>53</v>
      </c>
      <c r="B67" s="63"/>
      <c r="C67" s="6">
        <v>2189.1</v>
      </c>
      <c r="D67" s="6">
        <v>3389.1</v>
      </c>
      <c r="E67" s="71">
        <v>4413.5</v>
      </c>
      <c r="F67" s="68"/>
      <c r="G67" s="69"/>
      <c r="H67" s="69"/>
      <c r="I67" s="69"/>
      <c r="J67" s="70">
        <f t="shared" si="6"/>
        <v>2.0161253483166597</v>
      </c>
      <c r="K67" s="70">
        <f t="shared" si="7"/>
        <v>1.3022631377061757</v>
      </c>
    </row>
    <row r="68" spans="1:253" ht="12.75">
      <c r="A68" s="10" t="s">
        <v>127</v>
      </c>
      <c r="B68" s="84" t="s">
        <v>25</v>
      </c>
      <c r="C68" s="12"/>
      <c r="D68" s="12"/>
      <c r="E68" s="12">
        <f>E69</f>
        <v>0</v>
      </c>
      <c r="F68" s="85"/>
      <c r="G68" s="30"/>
      <c r="H68" s="30"/>
      <c r="I68" s="30"/>
      <c r="J68" s="70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2.75">
      <c r="A69" s="66" t="s">
        <v>53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940.5</v>
      </c>
      <c r="E70" s="4">
        <f>E71</f>
        <v>1214.7</v>
      </c>
      <c r="F70" s="4">
        <f>F71</f>
        <v>0</v>
      </c>
      <c r="G70" s="5">
        <f>E70/C70</f>
        <v>12.147</v>
      </c>
      <c r="H70" s="16" t="s">
        <v>14</v>
      </c>
      <c r="I70" s="16" t="s">
        <v>14</v>
      </c>
      <c r="J70" s="15" t="s">
        <v>14</v>
      </c>
      <c r="K70" s="15">
        <f>E70/D70</f>
        <v>1.2915470494417862</v>
      </c>
    </row>
    <row r="71" spans="1:11" ht="15" customHeight="1">
      <c r="A71" s="66" t="s">
        <v>53</v>
      </c>
      <c r="B71" s="72"/>
      <c r="C71" s="6">
        <v>100</v>
      </c>
      <c r="D71" s="6">
        <v>940.5</v>
      </c>
      <c r="E71" s="71">
        <v>1214.7</v>
      </c>
      <c r="F71" s="68"/>
      <c r="G71" s="69"/>
      <c r="H71" s="70"/>
      <c r="I71" s="70"/>
      <c r="J71" s="70" t="s">
        <v>14</v>
      </c>
      <c r="K71" s="70">
        <f>E71/D71</f>
        <v>1.2915470494417862</v>
      </c>
    </row>
    <row r="72" spans="1:11" ht="25.5">
      <c r="A72" s="7" t="s">
        <v>110</v>
      </c>
      <c r="B72" s="27" t="s">
        <v>113</v>
      </c>
      <c r="C72" s="12">
        <v>0</v>
      </c>
      <c r="D72" s="12">
        <v>0</v>
      </c>
      <c r="E72" s="12">
        <v>43.9</v>
      </c>
      <c r="F72" s="85"/>
      <c r="G72" s="30"/>
      <c r="H72" s="15"/>
      <c r="I72" s="15"/>
      <c r="J72" s="70"/>
      <c r="K72" s="70"/>
    </row>
    <row r="73" spans="1:11" ht="12.75">
      <c r="A73" s="66" t="s">
        <v>53</v>
      </c>
      <c r="B73" s="72"/>
      <c r="C73" s="6"/>
      <c r="D73" s="6"/>
      <c r="E73" s="71">
        <v>77.6</v>
      </c>
      <c r="F73" s="68"/>
      <c r="G73" s="69"/>
      <c r="H73" s="70"/>
      <c r="I73" s="70"/>
      <c r="J73" s="70"/>
      <c r="K73" s="70"/>
    </row>
    <row r="74" spans="1:11" ht="12.75">
      <c r="A74" s="121" t="s">
        <v>26</v>
      </c>
      <c r="B74" s="122"/>
      <c r="C74" s="13">
        <f>C66+C70</f>
        <v>2289.1</v>
      </c>
      <c r="D74" s="13">
        <f>D66+D70</f>
        <v>4329.6</v>
      </c>
      <c r="E74" s="13">
        <f>E66+E70+E68+E72</f>
        <v>5672.099999999999</v>
      </c>
      <c r="F74" s="13">
        <f>F66+F70</f>
        <v>0</v>
      </c>
      <c r="G74" s="14">
        <f aca="true" t="shared" si="8" ref="G74:G83">E74/C74</f>
        <v>2.477873400026211</v>
      </c>
      <c r="H74" s="16" t="s">
        <v>14</v>
      </c>
      <c r="I74" s="16" t="s">
        <v>14</v>
      </c>
      <c r="J74" s="26" t="s">
        <v>14</v>
      </c>
      <c r="K74" s="26">
        <f aca="true" t="shared" si="9" ref="K74:K115">E74/D74</f>
        <v>1.3100748337028822</v>
      </c>
    </row>
    <row r="75" spans="1:11" ht="16.5">
      <c r="A75" s="123" t="s">
        <v>55</v>
      </c>
      <c r="B75" s="124"/>
      <c r="C75" s="17">
        <f>C76+C77+C78+C79+C80+C81+C82+C83+C84</f>
        <v>38426.5</v>
      </c>
      <c r="D75" s="17">
        <f>D76+D77+D78+D79+D80+D81+D82+D83+D84</f>
        <v>41801.1</v>
      </c>
      <c r="E75" s="17">
        <f>E76+E77+E78+E79+E80+E81+E82+E83+E84</f>
        <v>48631.3</v>
      </c>
      <c r="F75" s="17">
        <f>F76+F77+F78+F79+F80+F81+F82+F83+F84</f>
        <v>0</v>
      </c>
      <c r="G75" s="42">
        <f t="shared" si="8"/>
        <v>1.2655667312922072</v>
      </c>
      <c r="H75" s="42" t="e">
        <f>E75/#REF!</f>
        <v>#REF!</v>
      </c>
      <c r="I75" s="42" t="e">
        <f>E75/#REF!</f>
        <v>#REF!</v>
      </c>
      <c r="J75" s="83">
        <f aca="true" t="shared" si="10" ref="J75:J104">E75/C75</f>
        <v>1.2655667312922072</v>
      </c>
      <c r="K75" s="52">
        <f t="shared" si="9"/>
        <v>1.1633976139383893</v>
      </c>
    </row>
    <row r="76" spans="1:11" ht="12.75">
      <c r="A76" s="66" t="s">
        <v>45</v>
      </c>
      <c r="B76" s="63"/>
      <c r="C76" s="4">
        <f aca="true" t="shared" si="11" ref="C76:F83">C6+C16+C26+C36+C46+C56</f>
        <v>2593.8</v>
      </c>
      <c r="D76" s="4">
        <f t="shared" si="11"/>
        <v>2593.8</v>
      </c>
      <c r="E76" s="4">
        <f t="shared" si="11"/>
        <v>3398.8</v>
      </c>
      <c r="F76" s="4">
        <f t="shared" si="11"/>
        <v>0</v>
      </c>
      <c r="G76" s="30">
        <f t="shared" si="8"/>
        <v>1.3103554630272187</v>
      </c>
      <c r="H76" s="5" t="e">
        <f>E76/#REF!</f>
        <v>#REF!</v>
      </c>
      <c r="I76" s="5" t="e">
        <f>E76/#REF!</f>
        <v>#REF!</v>
      </c>
      <c r="J76" s="15">
        <f t="shared" si="10"/>
        <v>1.3103554630272187</v>
      </c>
      <c r="K76" s="16">
        <f t="shared" si="9"/>
        <v>1.3103554630272187</v>
      </c>
    </row>
    <row r="77" spans="1:11" ht="12.75">
      <c r="A77" s="66" t="s">
        <v>46</v>
      </c>
      <c r="B77" s="63"/>
      <c r="C77" s="4">
        <f t="shared" si="11"/>
        <v>1331.8</v>
      </c>
      <c r="D77" s="4">
        <f t="shared" si="11"/>
        <v>1331.8</v>
      </c>
      <c r="E77" s="4">
        <f t="shared" si="11"/>
        <v>1516.9</v>
      </c>
      <c r="F77" s="4">
        <f t="shared" si="11"/>
        <v>0</v>
      </c>
      <c r="G77" s="30">
        <f t="shared" si="8"/>
        <v>1.1389848325574412</v>
      </c>
      <c r="H77" s="5" t="e">
        <f>E77/#REF!</f>
        <v>#REF!</v>
      </c>
      <c r="I77" s="5" t="e">
        <f>E77/#REF!</f>
        <v>#REF!</v>
      </c>
      <c r="J77" s="15">
        <f t="shared" si="10"/>
        <v>1.1389848325574412</v>
      </c>
      <c r="K77" s="16">
        <f t="shared" si="9"/>
        <v>1.1389848325574412</v>
      </c>
    </row>
    <row r="78" spans="1:11" ht="12.75">
      <c r="A78" s="66" t="s">
        <v>47</v>
      </c>
      <c r="B78" s="63"/>
      <c r="C78" s="4">
        <f t="shared" si="11"/>
        <v>2210.3</v>
      </c>
      <c r="D78" s="4">
        <f t="shared" si="11"/>
        <v>2210.3</v>
      </c>
      <c r="E78" s="4">
        <f t="shared" si="11"/>
        <v>3276.6000000000004</v>
      </c>
      <c r="F78" s="4">
        <f t="shared" si="11"/>
        <v>0</v>
      </c>
      <c r="G78" s="30">
        <f t="shared" si="8"/>
        <v>1.4824232004705244</v>
      </c>
      <c r="H78" s="5" t="e">
        <f>E78/#REF!</f>
        <v>#REF!</v>
      </c>
      <c r="I78" s="5" t="e">
        <f>E78/#REF!</f>
        <v>#REF!</v>
      </c>
      <c r="J78" s="15">
        <f t="shared" si="10"/>
        <v>1.4824232004705244</v>
      </c>
      <c r="K78" s="16">
        <f t="shared" si="9"/>
        <v>1.4824232004705244</v>
      </c>
    </row>
    <row r="79" spans="1:11" ht="12.75">
      <c r="A79" s="66" t="s">
        <v>48</v>
      </c>
      <c r="B79" s="63"/>
      <c r="C79" s="4">
        <f t="shared" si="11"/>
        <v>3058</v>
      </c>
      <c r="D79" s="4">
        <f t="shared" si="11"/>
        <v>3153</v>
      </c>
      <c r="E79" s="4">
        <f t="shared" si="11"/>
        <v>3536.1000000000004</v>
      </c>
      <c r="F79" s="4">
        <f t="shared" si="11"/>
        <v>0</v>
      </c>
      <c r="G79" s="30">
        <f t="shared" si="8"/>
        <v>1.1563440156965339</v>
      </c>
      <c r="H79" s="5" t="e">
        <f>E79/#REF!</f>
        <v>#REF!</v>
      </c>
      <c r="I79" s="5" t="e">
        <f>E79/#REF!</f>
        <v>#REF!</v>
      </c>
      <c r="J79" s="15">
        <f t="shared" si="10"/>
        <v>1.1563440156965339</v>
      </c>
      <c r="K79" s="16">
        <f t="shared" si="9"/>
        <v>1.1215033301617507</v>
      </c>
    </row>
    <row r="80" spans="1:11" ht="13.5" customHeight="1">
      <c r="A80" s="66" t="s">
        <v>49</v>
      </c>
      <c r="B80" s="63"/>
      <c r="C80" s="4">
        <f t="shared" si="11"/>
        <v>1274.5</v>
      </c>
      <c r="D80" s="4">
        <f t="shared" si="11"/>
        <v>1350.5</v>
      </c>
      <c r="E80" s="4">
        <f t="shared" si="11"/>
        <v>1523.3</v>
      </c>
      <c r="F80" s="4">
        <f t="shared" si="11"/>
        <v>0</v>
      </c>
      <c r="G80" s="30">
        <f t="shared" si="8"/>
        <v>1.1952138093369948</v>
      </c>
      <c r="H80" s="5" t="e">
        <f>E80/#REF!</f>
        <v>#REF!</v>
      </c>
      <c r="I80" s="5" t="e">
        <f>E80/#REF!</f>
        <v>#REF!</v>
      </c>
      <c r="J80" s="15">
        <f t="shared" si="10"/>
        <v>1.1952138093369948</v>
      </c>
      <c r="K80" s="16">
        <f t="shared" si="9"/>
        <v>1.1279526101443909</v>
      </c>
    </row>
    <row r="81" spans="1:11" ht="15.75" customHeight="1">
      <c r="A81" s="66" t="s">
        <v>50</v>
      </c>
      <c r="B81" s="63"/>
      <c r="C81" s="4">
        <f t="shared" si="11"/>
        <v>3049</v>
      </c>
      <c r="D81" s="4">
        <f t="shared" si="11"/>
        <v>3382.1</v>
      </c>
      <c r="E81" s="4">
        <f t="shared" si="11"/>
        <v>3604.7000000000003</v>
      </c>
      <c r="F81" s="4">
        <f t="shared" si="11"/>
        <v>0</v>
      </c>
      <c r="G81" s="30">
        <f t="shared" si="8"/>
        <v>1.1822564775336177</v>
      </c>
      <c r="H81" s="5" t="e">
        <f>E81/#REF!</f>
        <v>#REF!</v>
      </c>
      <c r="I81" s="5" t="e">
        <f>E81/#REF!</f>
        <v>#REF!</v>
      </c>
      <c r="J81" s="15">
        <f t="shared" si="10"/>
        <v>1.1822564775336177</v>
      </c>
      <c r="K81" s="16">
        <f t="shared" si="9"/>
        <v>1.0658170958871709</v>
      </c>
    </row>
    <row r="82" spans="1:11" ht="12.75">
      <c r="A82" s="66" t="s">
        <v>51</v>
      </c>
      <c r="B82" s="63"/>
      <c r="C82" s="4">
        <f t="shared" si="11"/>
        <v>1726.6</v>
      </c>
      <c r="D82" s="4">
        <f t="shared" si="11"/>
        <v>1726.6</v>
      </c>
      <c r="E82" s="4">
        <f t="shared" si="11"/>
        <v>2039.3999999999999</v>
      </c>
      <c r="F82" s="4">
        <f t="shared" si="11"/>
        <v>0</v>
      </c>
      <c r="G82" s="30">
        <f t="shared" si="8"/>
        <v>1.1811652959573729</v>
      </c>
      <c r="H82" s="5" t="e">
        <f>E82/#REF!</f>
        <v>#REF!</v>
      </c>
      <c r="I82" s="5" t="e">
        <f>E82/#REF!</f>
        <v>#REF!</v>
      </c>
      <c r="J82" s="15">
        <f t="shared" si="10"/>
        <v>1.1811652959573729</v>
      </c>
      <c r="K82" s="16">
        <f t="shared" si="9"/>
        <v>1.1811652959573729</v>
      </c>
    </row>
    <row r="83" spans="1:11" ht="12.75">
      <c r="A83" s="66" t="s">
        <v>52</v>
      </c>
      <c r="B83" s="63"/>
      <c r="C83" s="4">
        <f t="shared" si="11"/>
        <v>2325.3</v>
      </c>
      <c r="D83" s="4">
        <f t="shared" si="11"/>
        <v>2555.3</v>
      </c>
      <c r="E83" s="4">
        <f t="shared" si="11"/>
        <v>2625.2</v>
      </c>
      <c r="F83" s="4">
        <f t="shared" si="11"/>
        <v>0</v>
      </c>
      <c r="G83" s="30">
        <f t="shared" si="8"/>
        <v>1.1289726056852878</v>
      </c>
      <c r="H83" s="5" t="e">
        <f>E83/#REF!</f>
        <v>#REF!</v>
      </c>
      <c r="I83" s="5" t="e">
        <f>E83/#REF!</f>
        <v>#REF!</v>
      </c>
      <c r="J83" s="15">
        <f t="shared" si="10"/>
        <v>1.1289726056852878</v>
      </c>
      <c r="K83" s="16">
        <f t="shared" si="9"/>
        <v>1.0273549094039838</v>
      </c>
    </row>
    <row r="84" spans="1:11" ht="12.75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23497.699999999997</v>
      </c>
      <c r="E84" s="4">
        <f>E14+E24+E34+E44+E54+E64+E67+E71+E73+E69</f>
        <v>27110.3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 t="shared" si="10"/>
        <v>1.2998053429990604</v>
      </c>
      <c r="K84" s="16">
        <f t="shared" si="9"/>
        <v>1.1537427067329995</v>
      </c>
    </row>
    <row r="85" spans="1:1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26594.1</v>
      </c>
      <c r="F85" s="4">
        <f>F86+F87+F88+F89+F90+F91+F92+F93+F94</f>
        <v>0</v>
      </c>
      <c r="G85" s="5">
        <f>E85/C85</f>
        <v>1</v>
      </c>
      <c r="H85" s="16" t="e">
        <f>E85/#REF!</f>
        <v>#REF!</v>
      </c>
      <c r="I85" s="16" t="e">
        <f>E85/#REF!</f>
        <v>#REF!</v>
      </c>
      <c r="J85" s="15">
        <f t="shared" si="10"/>
        <v>1</v>
      </c>
      <c r="K85" s="16">
        <f t="shared" si="9"/>
        <v>1</v>
      </c>
    </row>
    <row r="86" spans="1:11" ht="12.75">
      <c r="A86" s="66" t="s">
        <v>45</v>
      </c>
      <c r="B86" s="63"/>
      <c r="C86" s="6">
        <v>4419</v>
      </c>
      <c r="D86" s="6">
        <v>4419</v>
      </c>
      <c r="E86" s="6">
        <v>4419</v>
      </c>
      <c r="F86" s="6"/>
      <c r="G86" s="69"/>
      <c r="H86" s="70"/>
      <c r="I86" s="70"/>
      <c r="J86" s="70">
        <f t="shared" si="10"/>
        <v>1</v>
      </c>
      <c r="K86" s="70">
        <f t="shared" si="9"/>
        <v>1</v>
      </c>
    </row>
    <row r="87" spans="1:11" ht="12.75">
      <c r="A87" s="66" t="s">
        <v>46</v>
      </c>
      <c r="B87" s="63"/>
      <c r="C87" s="6">
        <v>1957.4</v>
      </c>
      <c r="D87" s="6">
        <v>1957.4</v>
      </c>
      <c r="E87" s="6">
        <v>1957.4</v>
      </c>
      <c r="F87" s="6"/>
      <c r="G87" s="69"/>
      <c r="H87" s="70"/>
      <c r="I87" s="70"/>
      <c r="J87" s="70">
        <f t="shared" si="10"/>
        <v>1</v>
      </c>
      <c r="K87" s="70">
        <f t="shared" si="9"/>
        <v>1</v>
      </c>
    </row>
    <row r="88" spans="1:11" ht="12.75">
      <c r="A88" s="66" t="s">
        <v>47</v>
      </c>
      <c r="B88" s="63"/>
      <c r="C88" s="6">
        <v>4359</v>
      </c>
      <c r="D88" s="6">
        <v>4359</v>
      </c>
      <c r="E88" s="6">
        <v>4359</v>
      </c>
      <c r="F88" s="6"/>
      <c r="G88" s="69"/>
      <c r="H88" s="70"/>
      <c r="I88" s="70"/>
      <c r="J88" s="70">
        <f t="shared" si="10"/>
        <v>1</v>
      </c>
      <c r="K88" s="70">
        <f t="shared" si="9"/>
        <v>1</v>
      </c>
    </row>
    <row r="89" spans="1:253" s="9" customFormat="1" ht="12" customHeight="1">
      <c r="A89" s="66" t="s">
        <v>48</v>
      </c>
      <c r="B89" s="63"/>
      <c r="C89" s="6">
        <v>2509.8</v>
      </c>
      <c r="D89" s="6">
        <v>2509.8</v>
      </c>
      <c r="E89" s="6">
        <v>2509.8</v>
      </c>
      <c r="F89" s="6"/>
      <c r="G89" s="69"/>
      <c r="H89" s="70"/>
      <c r="I89" s="70"/>
      <c r="J89" s="70">
        <f t="shared" si="10"/>
        <v>1</v>
      </c>
      <c r="K89" s="70">
        <f t="shared" si="9"/>
        <v>1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</row>
    <row r="90" spans="1:253" s="9" customFormat="1" ht="12.75">
      <c r="A90" s="66" t="s">
        <v>49</v>
      </c>
      <c r="B90" s="63"/>
      <c r="C90" s="6">
        <v>2220.4</v>
      </c>
      <c r="D90" s="6">
        <v>2220.4</v>
      </c>
      <c r="E90" s="6">
        <v>2220.4</v>
      </c>
      <c r="F90" s="6"/>
      <c r="G90" s="69"/>
      <c r="H90" s="70"/>
      <c r="I90" s="70"/>
      <c r="J90" s="70">
        <f t="shared" si="10"/>
        <v>1</v>
      </c>
      <c r="K90" s="70">
        <f t="shared" si="9"/>
        <v>1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</row>
    <row r="91" spans="1:253" s="9" customFormat="1" ht="12.75" customHeight="1">
      <c r="A91" s="66" t="s">
        <v>50</v>
      </c>
      <c r="B91" s="63"/>
      <c r="C91" s="6">
        <v>3094</v>
      </c>
      <c r="D91" s="6">
        <v>3094</v>
      </c>
      <c r="E91" s="6">
        <v>3094</v>
      </c>
      <c r="F91" s="6"/>
      <c r="G91" s="69"/>
      <c r="H91" s="70"/>
      <c r="I91" s="70"/>
      <c r="J91" s="70">
        <f t="shared" si="10"/>
        <v>1</v>
      </c>
      <c r="K91" s="70">
        <f t="shared" si="9"/>
        <v>1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</row>
    <row r="92" spans="1:253" s="9" customFormat="1" ht="12.75">
      <c r="A92" s="66" t="s">
        <v>51</v>
      </c>
      <c r="B92" s="63"/>
      <c r="C92" s="6">
        <v>3636.2</v>
      </c>
      <c r="D92" s="6">
        <v>3636.2</v>
      </c>
      <c r="E92" s="6">
        <v>3636.2</v>
      </c>
      <c r="F92" s="6"/>
      <c r="G92" s="69"/>
      <c r="H92" s="70"/>
      <c r="I92" s="70"/>
      <c r="J92" s="70">
        <f t="shared" si="10"/>
        <v>1</v>
      </c>
      <c r="K92" s="70">
        <f t="shared" si="9"/>
        <v>1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</row>
    <row r="93" spans="1:253" s="9" customFormat="1" ht="12.75">
      <c r="A93" s="66" t="s">
        <v>52</v>
      </c>
      <c r="B93" s="63"/>
      <c r="C93" s="6">
        <v>3349.8</v>
      </c>
      <c r="D93" s="6">
        <v>3349.8</v>
      </c>
      <c r="E93" s="6">
        <v>3349.8</v>
      </c>
      <c r="F93" s="6"/>
      <c r="G93" s="69"/>
      <c r="H93" s="70"/>
      <c r="I93" s="70"/>
      <c r="J93" s="70">
        <f t="shared" si="10"/>
        <v>1</v>
      </c>
      <c r="K93" s="70">
        <f t="shared" si="9"/>
        <v>1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</row>
    <row r="94" spans="1:253" s="9" customFormat="1" ht="12.75">
      <c r="A94" s="80" t="s">
        <v>53</v>
      </c>
      <c r="B94" s="63"/>
      <c r="C94" s="6">
        <v>1048.5</v>
      </c>
      <c r="D94" s="6">
        <v>1048.5</v>
      </c>
      <c r="E94" s="6">
        <v>1048.5</v>
      </c>
      <c r="F94" s="68"/>
      <c r="G94" s="69"/>
      <c r="H94" s="70"/>
      <c r="I94" s="70"/>
      <c r="J94" s="70">
        <f t="shared" si="10"/>
        <v>1</v>
      </c>
      <c r="K94" s="70">
        <f t="shared" si="9"/>
        <v>1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</row>
    <row r="95" spans="1:253" s="9" customFormat="1" ht="13.5" customHeight="1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1085.1999999999998</v>
      </c>
      <c r="F95" s="4">
        <f>F96+F97+F98+F99+F100+F101+F102+F103+F104</f>
        <v>0</v>
      </c>
      <c r="G95" s="5">
        <f aca="true" t="shared" si="12" ref="G95:G105">E95/C95</f>
        <v>1</v>
      </c>
      <c r="H95" s="5" t="e">
        <f>E95/#REF!</f>
        <v>#REF!</v>
      </c>
      <c r="I95" s="5" t="e">
        <f>E95/#REF!</f>
        <v>#REF!</v>
      </c>
      <c r="J95" s="15">
        <f t="shared" si="10"/>
        <v>1</v>
      </c>
      <c r="K95" s="16">
        <f t="shared" si="9"/>
        <v>1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</row>
    <row r="96" spans="1:253" s="9" customFormat="1" ht="12.75">
      <c r="A96" s="66" t="s">
        <v>45</v>
      </c>
      <c r="B96" s="63"/>
      <c r="C96" s="6">
        <v>83.4</v>
      </c>
      <c r="D96" s="6">
        <v>83.4</v>
      </c>
      <c r="E96" s="6">
        <v>83.4</v>
      </c>
      <c r="F96" s="68"/>
      <c r="G96" s="69">
        <f t="shared" si="12"/>
        <v>1</v>
      </c>
      <c r="H96" s="69" t="e">
        <f>E96/#REF!</f>
        <v>#REF!</v>
      </c>
      <c r="I96" s="69" t="e">
        <f>E96/#REF!</f>
        <v>#REF!</v>
      </c>
      <c r="J96" s="70">
        <f t="shared" si="10"/>
        <v>1</v>
      </c>
      <c r="K96" s="70">
        <f t="shared" si="9"/>
        <v>1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</row>
    <row r="97" spans="1:253" s="9" customFormat="1" ht="12.75">
      <c r="A97" s="66" t="s">
        <v>46</v>
      </c>
      <c r="B97" s="63"/>
      <c r="C97" s="6">
        <v>83.4</v>
      </c>
      <c r="D97" s="6">
        <v>83.4</v>
      </c>
      <c r="E97" s="6">
        <v>83.4</v>
      </c>
      <c r="F97" s="68"/>
      <c r="G97" s="69">
        <f t="shared" si="12"/>
        <v>1</v>
      </c>
      <c r="H97" s="69" t="e">
        <f>E97/#REF!</f>
        <v>#REF!</v>
      </c>
      <c r="I97" s="69" t="e">
        <f>E97/#REF!</f>
        <v>#REF!</v>
      </c>
      <c r="J97" s="70">
        <f t="shared" si="10"/>
        <v>1</v>
      </c>
      <c r="K97" s="70">
        <f t="shared" si="9"/>
        <v>1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</row>
    <row r="98" spans="1:253" s="9" customFormat="1" ht="12.75">
      <c r="A98" s="66" t="s">
        <v>47</v>
      </c>
      <c r="B98" s="63"/>
      <c r="C98" s="6">
        <v>83.5</v>
      </c>
      <c r="D98" s="6">
        <v>83.5</v>
      </c>
      <c r="E98" s="6">
        <v>83.5</v>
      </c>
      <c r="F98" s="68"/>
      <c r="G98" s="69">
        <f t="shared" si="12"/>
        <v>1</v>
      </c>
      <c r="H98" s="69" t="e">
        <f>E98/#REF!</f>
        <v>#REF!</v>
      </c>
      <c r="I98" s="69" t="e">
        <f>E98/#REF!</f>
        <v>#REF!</v>
      </c>
      <c r="J98" s="70">
        <f t="shared" si="10"/>
        <v>1</v>
      </c>
      <c r="K98" s="70">
        <f t="shared" si="9"/>
        <v>1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</row>
    <row r="99" spans="1:253" s="9" customFormat="1" ht="12.75">
      <c r="A99" s="66" t="s">
        <v>48</v>
      </c>
      <c r="B99" s="63"/>
      <c r="C99" s="6">
        <v>83.5</v>
      </c>
      <c r="D99" s="6">
        <v>83.5</v>
      </c>
      <c r="E99" s="6">
        <v>83.5</v>
      </c>
      <c r="F99" s="68"/>
      <c r="G99" s="69">
        <f t="shared" si="12"/>
        <v>1</v>
      </c>
      <c r="H99" s="69" t="e">
        <f>E99/#REF!</f>
        <v>#REF!</v>
      </c>
      <c r="I99" s="69" t="e">
        <f>E99/#REF!</f>
        <v>#REF!</v>
      </c>
      <c r="J99" s="70">
        <f t="shared" si="10"/>
        <v>1</v>
      </c>
      <c r="K99" s="70">
        <f t="shared" si="9"/>
        <v>1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</row>
    <row r="100" spans="1:253" s="9" customFormat="1" ht="12.75">
      <c r="A100" s="66" t="s">
        <v>49</v>
      </c>
      <c r="B100" s="63"/>
      <c r="C100" s="6">
        <v>83.5</v>
      </c>
      <c r="D100" s="6">
        <v>83.5</v>
      </c>
      <c r="E100" s="6">
        <v>83.5</v>
      </c>
      <c r="F100" s="68"/>
      <c r="G100" s="69">
        <f t="shared" si="12"/>
        <v>1</v>
      </c>
      <c r="H100" s="69" t="e">
        <f>E100/#REF!</f>
        <v>#REF!</v>
      </c>
      <c r="I100" s="69" t="e">
        <f>E100/#REF!</f>
        <v>#REF!</v>
      </c>
      <c r="J100" s="70">
        <f t="shared" si="10"/>
        <v>1</v>
      </c>
      <c r="K100" s="70">
        <f t="shared" si="9"/>
        <v>1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</row>
    <row r="101" spans="1:253" s="9" customFormat="1" ht="12.75">
      <c r="A101" s="66" t="s">
        <v>50</v>
      </c>
      <c r="B101" s="63"/>
      <c r="C101" s="6">
        <v>83.5</v>
      </c>
      <c r="D101" s="6">
        <v>83.5</v>
      </c>
      <c r="E101" s="6">
        <v>83.5</v>
      </c>
      <c r="F101" s="68"/>
      <c r="G101" s="69">
        <f t="shared" si="12"/>
        <v>1</v>
      </c>
      <c r="H101" s="69" t="e">
        <f>E101/#REF!</f>
        <v>#REF!</v>
      </c>
      <c r="I101" s="69" t="e">
        <f>E101/#REF!</f>
        <v>#REF!</v>
      </c>
      <c r="J101" s="70">
        <f t="shared" si="10"/>
        <v>1</v>
      </c>
      <c r="K101" s="70">
        <f t="shared" si="9"/>
        <v>1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</row>
    <row r="102" spans="1:253" s="9" customFormat="1" ht="12.75">
      <c r="A102" s="66" t="s">
        <v>51</v>
      </c>
      <c r="B102" s="63"/>
      <c r="C102" s="6">
        <v>83.5</v>
      </c>
      <c r="D102" s="6">
        <v>83.5</v>
      </c>
      <c r="E102" s="6">
        <v>83.5</v>
      </c>
      <c r="F102" s="68"/>
      <c r="G102" s="69">
        <f t="shared" si="12"/>
        <v>1</v>
      </c>
      <c r="H102" s="69" t="e">
        <f>E102/#REF!</f>
        <v>#REF!</v>
      </c>
      <c r="I102" s="69" t="e">
        <f>E102/#REF!</f>
        <v>#REF!</v>
      </c>
      <c r="J102" s="70">
        <f t="shared" si="10"/>
        <v>1</v>
      </c>
      <c r="K102" s="70">
        <f t="shared" si="9"/>
        <v>1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</row>
    <row r="103" spans="1:11" s="9" customFormat="1" ht="12.75">
      <c r="A103" s="66" t="s">
        <v>52</v>
      </c>
      <c r="B103" s="63"/>
      <c r="C103" s="6">
        <v>83.5</v>
      </c>
      <c r="D103" s="6">
        <v>83.5</v>
      </c>
      <c r="E103" s="6">
        <v>83.5</v>
      </c>
      <c r="F103" s="68"/>
      <c r="G103" s="69">
        <f t="shared" si="12"/>
        <v>1</v>
      </c>
      <c r="H103" s="69" t="e">
        <f>E103/#REF!</f>
        <v>#REF!</v>
      </c>
      <c r="I103" s="69" t="e">
        <f>E103/#REF!</f>
        <v>#REF!</v>
      </c>
      <c r="J103" s="70">
        <f t="shared" si="10"/>
        <v>1</v>
      </c>
      <c r="K103" s="70">
        <f t="shared" si="9"/>
        <v>1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417.4</v>
      </c>
      <c r="F104" s="68"/>
      <c r="G104" s="69">
        <f t="shared" si="12"/>
        <v>1</v>
      </c>
      <c r="H104" s="5"/>
      <c r="I104" s="5"/>
      <c r="J104" s="70">
        <f t="shared" si="10"/>
        <v>1</v>
      </c>
      <c r="K104" s="70">
        <f t="shared" si="9"/>
        <v>1</v>
      </c>
    </row>
    <row r="105" spans="1:11" s="9" customFormat="1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13044.6</v>
      </c>
      <c r="E105" s="12">
        <f>E106+E107+E108+E109+E110+E111+E112+E113+E114</f>
        <v>12439.400000000001</v>
      </c>
      <c r="F105" s="12">
        <f>F106+F107+F108+F109+F110+F111+F112+F113+F114</f>
        <v>0</v>
      </c>
      <c r="G105" s="5">
        <f t="shared" si="12"/>
        <v>3.2508558735136552</v>
      </c>
      <c r="H105" s="16"/>
      <c r="I105" s="16"/>
      <c r="J105" s="15" t="s">
        <v>14</v>
      </c>
      <c r="K105" s="15">
        <f t="shared" si="9"/>
        <v>0.9536053232755317</v>
      </c>
    </row>
    <row r="106" spans="1:11" s="9" customFormat="1" ht="12.75">
      <c r="A106" s="66" t="s">
        <v>45</v>
      </c>
      <c r="B106" s="72"/>
      <c r="C106" s="72"/>
      <c r="D106" s="73">
        <v>600.4</v>
      </c>
      <c r="E106" s="71">
        <v>531.4</v>
      </c>
      <c r="F106" s="71"/>
      <c r="G106" s="69"/>
      <c r="H106" s="5"/>
      <c r="I106" s="5"/>
      <c r="J106" s="70"/>
      <c r="K106" s="70">
        <f t="shared" si="9"/>
        <v>0.8850766155896069</v>
      </c>
    </row>
    <row r="107" spans="1:11" s="9" customFormat="1" ht="12.75">
      <c r="A107" s="66" t="s">
        <v>46</v>
      </c>
      <c r="B107" s="72"/>
      <c r="C107" s="72">
        <v>1115.5</v>
      </c>
      <c r="D107" s="73">
        <v>1448</v>
      </c>
      <c r="E107" s="71">
        <v>1420.6</v>
      </c>
      <c r="F107" s="71"/>
      <c r="G107" s="69"/>
      <c r="H107" s="5"/>
      <c r="I107" s="5"/>
      <c r="J107" s="70">
        <f>E107/C107</f>
        <v>1.2735096369341101</v>
      </c>
      <c r="K107" s="70">
        <f t="shared" si="9"/>
        <v>0.9810773480662983</v>
      </c>
    </row>
    <row r="108" spans="1:11" s="9" customFormat="1" ht="12.75">
      <c r="A108" s="66" t="s">
        <v>47</v>
      </c>
      <c r="B108" s="72"/>
      <c r="C108" s="73"/>
      <c r="D108" s="73">
        <v>1369.6</v>
      </c>
      <c r="E108" s="71">
        <v>1063.9</v>
      </c>
      <c r="F108" s="71"/>
      <c r="G108" s="69"/>
      <c r="H108" s="5"/>
      <c r="I108" s="5"/>
      <c r="J108" s="70"/>
      <c r="K108" s="70">
        <f t="shared" si="9"/>
        <v>0.7767961448598132</v>
      </c>
    </row>
    <row r="109" spans="1:11" s="9" customFormat="1" ht="12.75">
      <c r="A109" s="66" t="s">
        <v>48</v>
      </c>
      <c r="B109" s="72"/>
      <c r="C109" s="72"/>
      <c r="D109" s="73">
        <v>844.6</v>
      </c>
      <c r="E109" s="71">
        <v>844.6</v>
      </c>
      <c r="F109" s="71"/>
      <c r="G109" s="69"/>
      <c r="H109" s="5"/>
      <c r="I109" s="5"/>
      <c r="J109" s="70"/>
      <c r="K109" s="70">
        <f t="shared" si="9"/>
        <v>1</v>
      </c>
    </row>
    <row r="110" spans="1:11" s="9" customFormat="1" ht="12.75">
      <c r="A110" s="66" t="s">
        <v>49</v>
      </c>
      <c r="B110" s="72"/>
      <c r="C110" s="72">
        <v>1382.1</v>
      </c>
      <c r="D110" s="73">
        <v>1959.9</v>
      </c>
      <c r="E110" s="71">
        <v>1959.8</v>
      </c>
      <c r="F110" s="71"/>
      <c r="G110" s="69"/>
      <c r="H110" s="30"/>
      <c r="I110" s="30"/>
      <c r="J110" s="70">
        <f>E110/C110</f>
        <v>1.417987121047681</v>
      </c>
      <c r="K110" s="70">
        <f t="shared" si="9"/>
        <v>0.9999489769886218</v>
      </c>
    </row>
    <row r="111" spans="1:11" s="9" customFormat="1" ht="12.75">
      <c r="A111" s="66" t="s">
        <v>50</v>
      </c>
      <c r="B111" s="72"/>
      <c r="C111" s="72">
        <v>1065.2</v>
      </c>
      <c r="D111" s="73">
        <v>1545.9</v>
      </c>
      <c r="E111" s="71">
        <v>1545.9</v>
      </c>
      <c r="F111" s="71"/>
      <c r="G111" s="69"/>
      <c r="H111" s="5"/>
      <c r="I111" s="5"/>
      <c r="J111" s="70">
        <f>E111/C111</f>
        <v>1.451276755538866</v>
      </c>
      <c r="K111" s="70">
        <f t="shared" si="9"/>
        <v>1</v>
      </c>
    </row>
    <row r="112" spans="1:11" s="9" customFormat="1" ht="12.75">
      <c r="A112" s="66" t="s">
        <v>51</v>
      </c>
      <c r="B112" s="72"/>
      <c r="C112" s="72"/>
      <c r="D112" s="73">
        <v>111.7</v>
      </c>
      <c r="E112" s="71">
        <v>111.7</v>
      </c>
      <c r="F112" s="71"/>
      <c r="G112" s="69"/>
      <c r="H112" s="5"/>
      <c r="I112" s="5"/>
      <c r="J112" s="70"/>
      <c r="K112" s="70">
        <f t="shared" si="9"/>
        <v>1</v>
      </c>
    </row>
    <row r="113" spans="1:11" s="9" customFormat="1" ht="12.75">
      <c r="A113" s="66" t="s">
        <v>52</v>
      </c>
      <c r="B113" s="72"/>
      <c r="C113" s="72">
        <v>263.7</v>
      </c>
      <c r="D113" s="73">
        <v>774.4</v>
      </c>
      <c r="E113" s="71">
        <v>744.7</v>
      </c>
      <c r="F113" s="71"/>
      <c r="G113" s="69"/>
      <c r="H113" s="5"/>
      <c r="I113" s="5"/>
      <c r="J113" s="70" t="s">
        <v>14</v>
      </c>
      <c r="K113" s="70">
        <f t="shared" si="9"/>
        <v>0.9616477272727274</v>
      </c>
    </row>
    <row r="114" spans="1:11" s="9" customFormat="1" ht="12.75">
      <c r="A114" s="66" t="s">
        <v>53</v>
      </c>
      <c r="B114" s="72"/>
      <c r="C114" s="72"/>
      <c r="D114" s="73">
        <v>4390.1</v>
      </c>
      <c r="E114" s="71">
        <v>4216.8</v>
      </c>
      <c r="F114" s="68"/>
      <c r="G114" s="69"/>
      <c r="H114" s="5"/>
      <c r="I114" s="5"/>
      <c r="J114" s="70"/>
      <c r="K114" s="70">
        <f t="shared" si="9"/>
        <v>0.9605248172023416</v>
      </c>
    </row>
    <row r="115" spans="1:253" ht="39">
      <c r="A115" s="19" t="s">
        <v>120</v>
      </c>
      <c r="B115" s="27" t="s">
        <v>121</v>
      </c>
      <c r="C115" s="95">
        <f aca="true" t="shared" si="13" ref="C115:H115">C116+C117+C118+C119+C120+C121+C122+C123+C124</f>
        <v>0</v>
      </c>
      <c r="D115" s="95">
        <f t="shared" si="13"/>
        <v>592.5</v>
      </c>
      <c r="E115" s="96">
        <f t="shared" si="13"/>
        <v>549.2</v>
      </c>
      <c r="F115" s="96">
        <f t="shared" si="13"/>
        <v>0</v>
      </c>
      <c r="G115" s="96">
        <f t="shared" si="13"/>
        <v>0</v>
      </c>
      <c r="H115" s="96">
        <f t="shared" si="13"/>
        <v>30</v>
      </c>
      <c r="I115" s="97"/>
      <c r="J115" s="70"/>
      <c r="K115" s="15">
        <f t="shared" si="9"/>
        <v>0.9269198312236288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66" t="s">
        <v>48</v>
      </c>
      <c r="B119" s="72"/>
      <c r="C119" s="72"/>
      <c r="D119" s="73">
        <v>169.8</v>
      </c>
      <c r="E119" s="94">
        <v>169.8</v>
      </c>
      <c r="F119" s="98"/>
      <c r="G119" s="98"/>
      <c r="H119" s="71"/>
      <c r="I119" s="99"/>
      <c r="J119" s="70"/>
      <c r="K119" s="70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66" t="s">
        <v>50</v>
      </c>
      <c r="B121" s="72"/>
      <c r="C121" s="72"/>
      <c r="D121" s="73">
        <v>10</v>
      </c>
      <c r="E121" s="94">
        <v>10</v>
      </c>
      <c r="F121" s="98"/>
      <c r="G121" s="98"/>
      <c r="H121" s="71"/>
      <c r="I121" s="99"/>
      <c r="J121" s="70"/>
      <c r="K121" s="70">
        <f>E121/D121</f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2.75">
      <c r="A124" s="66" t="s">
        <v>53</v>
      </c>
      <c r="B124" s="72"/>
      <c r="C124" s="72"/>
      <c r="D124" s="73">
        <v>412.7</v>
      </c>
      <c r="E124" s="94">
        <v>369.4</v>
      </c>
      <c r="F124" s="98"/>
      <c r="G124" s="98"/>
      <c r="H124" s="71">
        <v>30</v>
      </c>
      <c r="I124" s="99"/>
      <c r="J124" s="70"/>
      <c r="K124" s="70">
        <f aca="true" t="shared" si="14" ref="K124:K129">E124/D124</f>
        <v>0.8950811727647201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39">
      <c r="A125" s="19" t="s">
        <v>122</v>
      </c>
      <c r="B125" s="27" t="s">
        <v>123</v>
      </c>
      <c r="C125" s="95">
        <f aca="true" t="shared" si="15" ref="C125:H125">C126+C127+C128+C129+C130+C131+C132+C133+C134</f>
        <v>0</v>
      </c>
      <c r="D125" s="95">
        <f t="shared" si="15"/>
        <v>1479.9</v>
      </c>
      <c r="E125" s="96">
        <f t="shared" si="15"/>
        <v>1301.5</v>
      </c>
      <c r="F125" s="96">
        <f t="shared" si="15"/>
        <v>0</v>
      </c>
      <c r="G125" s="96">
        <f t="shared" si="15"/>
        <v>0</v>
      </c>
      <c r="H125" s="96">
        <f t="shared" si="15"/>
        <v>476.2</v>
      </c>
      <c r="I125" s="97"/>
      <c r="J125" s="70"/>
      <c r="K125" s="15">
        <f t="shared" si="14"/>
        <v>0.8794513142779917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2.75">
      <c r="A126" s="66" t="s">
        <v>45</v>
      </c>
      <c r="B126" s="72"/>
      <c r="C126" s="72"/>
      <c r="D126" s="73">
        <v>196.6</v>
      </c>
      <c r="E126" s="94">
        <v>196.6</v>
      </c>
      <c r="F126" s="98"/>
      <c r="G126" s="98"/>
      <c r="H126" s="71"/>
      <c r="I126" s="99"/>
      <c r="J126" s="70"/>
      <c r="K126" s="70">
        <f t="shared" si="14"/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2.75" customHeight="1" hidden="1">
      <c r="A127" s="66" t="s">
        <v>46</v>
      </c>
      <c r="B127" s="72"/>
      <c r="C127" s="72"/>
      <c r="D127" s="73">
        <v>83.5</v>
      </c>
      <c r="E127" s="94">
        <v>76.4</v>
      </c>
      <c r="F127" s="98"/>
      <c r="G127" s="98"/>
      <c r="H127" s="71">
        <v>62.5</v>
      </c>
      <c r="I127" s="99"/>
      <c r="J127" s="70"/>
      <c r="K127" s="70">
        <f t="shared" si="14"/>
        <v>0.9149700598802396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2.75">
      <c r="A128" s="66" t="s">
        <v>47</v>
      </c>
      <c r="B128" s="72"/>
      <c r="C128" s="72"/>
      <c r="D128" s="73">
        <v>546</v>
      </c>
      <c r="E128" s="94">
        <v>405.7</v>
      </c>
      <c r="F128" s="98"/>
      <c r="G128" s="98"/>
      <c r="H128" s="71"/>
      <c r="I128" s="99"/>
      <c r="J128" s="70"/>
      <c r="K128" s="70">
        <f t="shared" si="14"/>
        <v>0.7430402930402931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2.75">
      <c r="A129" s="66" t="s">
        <v>48</v>
      </c>
      <c r="B129" s="72"/>
      <c r="C129" s="72"/>
      <c r="D129" s="73">
        <v>221.2</v>
      </c>
      <c r="E129" s="94">
        <v>221.2</v>
      </c>
      <c r="F129" s="98"/>
      <c r="G129" s="98"/>
      <c r="H129" s="71">
        <v>74.9</v>
      </c>
      <c r="I129" s="99"/>
      <c r="J129" s="70"/>
      <c r="K129" s="70">
        <f t="shared" si="14"/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2.75">
      <c r="A131" s="66" t="s">
        <v>50</v>
      </c>
      <c r="B131" s="72"/>
      <c r="C131" s="72"/>
      <c r="D131" s="73">
        <v>124.9</v>
      </c>
      <c r="E131" s="94">
        <v>124.9</v>
      </c>
      <c r="F131" s="98"/>
      <c r="G131" s="98"/>
      <c r="H131" s="71"/>
      <c r="I131" s="99"/>
      <c r="J131" s="70"/>
      <c r="K131" s="70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2.75">
      <c r="A133" s="66" t="s">
        <v>52</v>
      </c>
      <c r="B133" s="72"/>
      <c r="C133" s="72"/>
      <c r="D133" s="73">
        <v>149</v>
      </c>
      <c r="E133" s="94">
        <v>134.6</v>
      </c>
      <c r="F133" s="98"/>
      <c r="G133" s="98"/>
      <c r="H133" s="71"/>
      <c r="I133" s="99"/>
      <c r="J133" s="70"/>
      <c r="K133" s="70">
        <f aca="true" t="shared" si="16" ref="K133:K154">E133/D133</f>
        <v>0.9033557046979865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2.75">
      <c r="A134" s="66" t="s">
        <v>53</v>
      </c>
      <c r="B134" s="72"/>
      <c r="C134" s="72"/>
      <c r="D134" s="73">
        <v>158.7</v>
      </c>
      <c r="E134" s="94">
        <v>142.1</v>
      </c>
      <c r="F134" s="98"/>
      <c r="G134" s="98"/>
      <c r="H134" s="71">
        <v>212.2</v>
      </c>
      <c r="I134" s="99"/>
      <c r="J134" s="70"/>
      <c r="K134" s="70">
        <f t="shared" si="16"/>
        <v>0.8954001260239446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2.75">
      <c r="A135" s="117" t="s">
        <v>60</v>
      </c>
      <c r="B135" s="118"/>
      <c r="C135" s="12">
        <f aca="true" t="shared" si="17" ref="C135:I135">C136+C137+C138+C139+C140+C141+C142+C143+C144</f>
        <v>31505.800000000003</v>
      </c>
      <c r="D135" s="12">
        <f t="shared" si="17"/>
        <v>42796.299999999996</v>
      </c>
      <c r="E135" s="12">
        <f t="shared" si="17"/>
        <v>41969.399999999994</v>
      </c>
      <c r="F135" s="12">
        <f t="shared" si="17"/>
        <v>0</v>
      </c>
      <c r="G135" s="12">
        <f t="shared" si="17"/>
        <v>9</v>
      </c>
      <c r="H135" s="12" t="e">
        <f t="shared" si="17"/>
        <v>#REF!</v>
      </c>
      <c r="I135" s="12" t="e">
        <f t="shared" si="17"/>
        <v>#REF!</v>
      </c>
      <c r="J135" s="15">
        <f aca="true" t="shared" si="18" ref="J135:J143">E135/C135</f>
        <v>1.332116626145027</v>
      </c>
      <c r="K135" s="16">
        <f t="shared" si="16"/>
        <v>0.9806782362026624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2.75">
      <c r="A136" s="20" t="s">
        <v>45</v>
      </c>
      <c r="B136" s="21"/>
      <c r="C136" s="4">
        <f aca="true" t="shared" si="19" ref="C136:I144">C96+C86+C106+C116+C126</f>
        <v>4502.4</v>
      </c>
      <c r="D136" s="4">
        <f t="shared" si="19"/>
        <v>5299.4</v>
      </c>
      <c r="E136" s="4">
        <f t="shared" si="19"/>
        <v>5230.4</v>
      </c>
      <c r="F136" s="4">
        <f t="shared" si="19"/>
        <v>0</v>
      </c>
      <c r="G136" s="4">
        <f t="shared" si="19"/>
        <v>1</v>
      </c>
      <c r="H136" s="4" t="e">
        <f t="shared" si="19"/>
        <v>#REF!</v>
      </c>
      <c r="I136" s="4" t="e">
        <f t="shared" si="19"/>
        <v>#REF!</v>
      </c>
      <c r="J136" s="15">
        <f t="shared" si="18"/>
        <v>1.1616915422885572</v>
      </c>
      <c r="K136" s="16">
        <f t="shared" si="16"/>
        <v>0.9869796580744989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2.75">
      <c r="A137" s="20" t="s">
        <v>46</v>
      </c>
      <c r="B137" s="11"/>
      <c r="C137" s="4">
        <f t="shared" si="19"/>
        <v>3156.3</v>
      </c>
      <c r="D137" s="4">
        <f t="shared" si="19"/>
        <v>3572.3</v>
      </c>
      <c r="E137" s="4">
        <f t="shared" si="19"/>
        <v>3537.8</v>
      </c>
      <c r="F137" s="4">
        <f t="shared" si="19"/>
        <v>0</v>
      </c>
      <c r="G137" s="4">
        <f t="shared" si="19"/>
        <v>1</v>
      </c>
      <c r="H137" s="4" t="e">
        <f t="shared" si="19"/>
        <v>#REF!</v>
      </c>
      <c r="I137" s="4" t="e">
        <f t="shared" si="19"/>
        <v>#REF!</v>
      </c>
      <c r="J137" s="15">
        <f t="shared" si="18"/>
        <v>1.1208693723663783</v>
      </c>
      <c r="K137" s="16">
        <f t="shared" si="16"/>
        <v>0.9903423564650226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2.75">
      <c r="A138" s="20" t="s">
        <v>47</v>
      </c>
      <c r="B138" s="11"/>
      <c r="C138" s="4">
        <f t="shared" si="19"/>
        <v>4442.5</v>
      </c>
      <c r="D138" s="4">
        <f t="shared" si="19"/>
        <v>6358.1</v>
      </c>
      <c r="E138" s="4">
        <f t="shared" si="19"/>
        <v>5912.099999999999</v>
      </c>
      <c r="F138" s="4">
        <f t="shared" si="19"/>
        <v>0</v>
      </c>
      <c r="G138" s="4">
        <f t="shared" si="19"/>
        <v>1</v>
      </c>
      <c r="H138" s="4" t="e">
        <f t="shared" si="19"/>
        <v>#REF!</v>
      </c>
      <c r="I138" s="4" t="e">
        <f t="shared" si="19"/>
        <v>#REF!</v>
      </c>
      <c r="J138" s="15">
        <f t="shared" si="18"/>
        <v>1.3308047270680923</v>
      </c>
      <c r="K138" s="16">
        <f t="shared" si="16"/>
        <v>0.929853258048788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2.75">
      <c r="A139" s="20" t="s">
        <v>48</v>
      </c>
      <c r="B139" s="21"/>
      <c r="C139" s="4">
        <f t="shared" si="19"/>
        <v>2593.3</v>
      </c>
      <c r="D139" s="4">
        <f t="shared" si="19"/>
        <v>3828.9</v>
      </c>
      <c r="E139" s="4">
        <f t="shared" si="19"/>
        <v>3828.9</v>
      </c>
      <c r="F139" s="4">
        <f t="shared" si="19"/>
        <v>0</v>
      </c>
      <c r="G139" s="4">
        <f t="shared" si="19"/>
        <v>1</v>
      </c>
      <c r="H139" s="4" t="e">
        <f t="shared" si="19"/>
        <v>#REF!</v>
      </c>
      <c r="I139" s="4" t="e">
        <f t="shared" si="19"/>
        <v>#REF!</v>
      </c>
      <c r="J139" s="15">
        <f t="shared" si="18"/>
        <v>1.4764585663054794</v>
      </c>
      <c r="K139" s="16">
        <f t="shared" si="16"/>
        <v>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2.75">
      <c r="A140" s="20" t="s">
        <v>49</v>
      </c>
      <c r="B140" s="11"/>
      <c r="C140" s="4">
        <f t="shared" si="19"/>
        <v>3686</v>
      </c>
      <c r="D140" s="4">
        <f t="shared" si="19"/>
        <v>4263.8</v>
      </c>
      <c r="E140" s="4">
        <f t="shared" si="19"/>
        <v>4263.7</v>
      </c>
      <c r="F140" s="4">
        <f t="shared" si="19"/>
        <v>0</v>
      </c>
      <c r="G140" s="4">
        <f t="shared" si="19"/>
        <v>1</v>
      </c>
      <c r="H140" s="4" t="e">
        <f t="shared" si="19"/>
        <v>#REF!</v>
      </c>
      <c r="I140" s="4" t="e">
        <f t="shared" si="19"/>
        <v>#REF!</v>
      </c>
      <c r="J140" s="15">
        <f t="shared" si="18"/>
        <v>1.1567281606077047</v>
      </c>
      <c r="K140" s="16">
        <f t="shared" si="16"/>
        <v>0.9999765467423424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2.75">
      <c r="A141" s="20" t="s">
        <v>50</v>
      </c>
      <c r="B141" s="11"/>
      <c r="C141" s="4">
        <f t="shared" si="19"/>
        <v>4242.7</v>
      </c>
      <c r="D141" s="4">
        <f t="shared" si="19"/>
        <v>4858.299999999999</v>
      </c>
      <c r="E141" s="4">
        <f t="shared" si="19"/>
        <v>4858.299999999999</v>
      </c>
      <c r="F141" s="4">
        <f t="shared" si="19"/>
        <v>0</v>
      </c>
      <c r="G141" s="4">
        <f t="shared" si="19"/>
        <v>1</v>
      </c>
      <c r="H141" s="4" t="e">
        <f t="shared" si="19"/>
        <v>#REF!</v>
      </c>
      <c r="I141" s="4" t="e">
        <f t="shared" si="19"/>
        <v>#REF!</v>
      </c>
      <c r="J141" s="15">
        <f t="shared" si="18"/>
        <v>1.1450962830273175</v>
      </c>
      <c r="K141" s="16">
        <f t="shared" si="16"/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2.75">
      <c r="A142" s="20" t="s">
        <v>51</v>
      </c>
      <c r="B142" s="11"/>
      <c r="C142" s="4">
        <f t="shared" si="19"/>
        <v>3719.7</v>
      </c>
      <c r="D142" s="4">
        <f t="shared" si="19"/>
        <v>3831.3999999999996</v>
      </c>
      <c r="E142" s="4">
        <f t="shared" si="19"/>
        <v>3831.3999999999996</v>
      </c>
      <c r="F142" s="4">
        <f t="shared" si="19"/>
        <v>0</v>
      </c>
      <c r="G142" s="4">
        <f t="shared" si="19"/>
        <v>1</v>
      </c>
      <c r="H142" s="4" t="e">
        <f t="shared" si="19"/>
        <v>#REF!</v>
      </c>
      <c r="I142" s="4" t="e">
        <f t="shared" si="19"/>
        <v>#REF!</v>
      </c>
      <c r="J142" s="15">
        <f t="shared" si="18"/>
        <v>1.0300293034384493</v>
      </c>
      <c r="K142" s="16">
        <f t="shared" si="16"/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11" ht="12.75">
      <c r="A143" s="20" t="s">
        <v>52</v>
      </c>
      <c r="B143" s="11"/>
      <c r="C143" s="4">
        <f t="shared" si="19"/>
        <v>3697</v>
      </c>
      <c r="D143" s="4">
        <f t="shared" si="19"/>
        <v>4356.7</v>
      </c>
      <c r="E143" s="4">
        <f t="shared" si="19"/>
        <v>4312.6</v>
      </c>
      <c r="F143" s="4">
        <f t="shared" si="19"/>
        <v>0</v>
      </c>
      <c r="G143" s="4">
        <f t="shared" si="19"/>
        <v>1</v>
      </c>
      <c r="H143" s="4" t="e">
        <f t="shared" si="19"/>
        <v>#REF!</v>
      </c>
      <c r="I143" s="4" t="e">
        <f t="shared" si="19"/>
        <v>#REF!</v>
      </c>
      <c r="J143" s="15">
        <f t="shared" si="18"/>
        <v>1.1665133892345145</v>
      </c>
      <c r="K143" s="16">
        <f t="shared" si="16"/>
        <v>0.9898776596965595</v>
      </c>
    </row>
    <row r="144" spans="1:11" ht="12.75">
      <c r="A144" s="20" t="s">
        <v>53</v>
      </c>
      <c r="B144" s="11"/>
      <c r="C144" s="4">
        <f t="shared" si="19"/>
        <v>1465.9</v>
      </c>
      <c r="D144" s="4">
        <f t="shared" si="19"/>
        <v>6427.4</v>
      </c>
      <c r="E144" s="4">
        <f t="shared" si="19"/>
        <v>6194.200000000001</v>
      </c>
      <c r="F144" s="4">
        <f t="shared" si="19"/>
        <v>0</v>
      </c>
      <c r="G144" s="4">
        <f t="shared" si="19"/>
        <v>1</v>
      </c>
      <c r="H144" s="4">
        <f t="shared" si="19"/>
        <v>242.2</v>
      </c>
      <c r="I144" s="4">
        <f t="shared" si="19"/>
        <v>0</v>
      </c>
      <c r="J144" s="15" t="s">
        <v>14</v>
      </c>
      <c r="K144" s="16">
        <f t="shared" si="16"/>
        <v>0.9637178330273518</v>
      </c>
    </row>
    <row r="145" spans="1:11" ht="16.5">
      <c r="A145" s="119" t="s">
        <v>38</v>
      </c>
      <c r="B145" s="120"/>
      <c r="C145" s="17">
        <f>C135+C75</f>
        <v>69932.3</v>
      </c>
      <c r="D145" s="17">
        <f>D135+D75</f>
        <v>84597.4</v>
      </c>
      <c r="E145" s="17">
        <f>E135+E75</f>
        <v>90600.7</v>
      </c>
      <c r="F145" s="81">
        <f>F135+F75</f>
        <v>0</v>
      </c>
      <c r="G145" s="18">
        <f aca="true" t="shared" si="20" ref="G145:G154">E145/C145</f>
        <v>1.2955486949521178</v>
      </c>
      <c r="H145" s="18" t="e">
        <f>E145/#REF!</f>
        <v>#REF!</v>
      </c>
      <c r="I145" s="18" t="e">
        <f>E145/#REF!</f>
        <v>#REF!</v>
      </c>
      <c r="J145" s="83">
        <f aca="true" t="shared" si="21" ref="J145:J154">E145/C145</f>
        <v>1.2955486949521178</v>
      </c>
      <c r="K145" s="52">
        <f t="shared" si="16"/>
        <v>1.070963173809124</v>
      </c>
    </row>
    <row r="146" spans="1:11" ht="15">
      <c r="A146" s="22" t="s">
        <v>45</v>
      </c>
      <c r="B146" s="23"/>
      <c r="C146" s="24">
        <f aca="true" t="shared" si="22" ref="C146:F154">C76+C136</f>
        <v>7096.2</v>
      </c>
      <c r="D146" s="24">
        <f t="shared" si="22"/>
        <v>7893.2</v>
      </c>
      <c r="E146" s="24">
        <f t="shared" si="22"/>
        <v>8629.2</v>
      </c>
      <c r="F146" s="82">
        <f t="shared" si="22"/>
        <v>0</v>
      </c>
      <c r="G146" s="51">
        <f t="shared" si="20"/>
        <v>1.2160311152447791</v>
      </c>
      <c r="H146" s="51" t="e">
        <f>E146/#REF!</f>
        <v>#REF!</v>
      </c>
      <c r="I146" s="51" t="e">
        <f>E146/#REF!</f>
        <v>#REF!</v>
      </c>
      <c r="J146" s="90">
        <f t="shared" si="21"/>
        <v>1.2160311152447791</v>
      </c>
      <c r="K146" s="91">
        <f t="shared" si="16"/>
        <v>1.093244818324634</v>
      </c>
    </row>
    <row r="147" spans="1:11" ht="15">
      <c r="A147" s="22" t="s">
        <v>46</v>
      </c>
      <c r="B147" s="23"/>
      <c r="C147" s="24">
        <f t="shared" si="22"/>
        <v>4488.1</v>
      </c>
      <c r="D147" s="24">
        <f t="shared" si="22"/>
        <v>4904.1</v>
      </c>
      <c r="E147" s="24">
        <f t="shared" si="22"/>
        <v>5054.700000000001</v>
      </c>
      <c r="F147" s="82">
        <f t="shared" si="22"/>
        <v>0</v>
      </c>
      <c r="G147" s="51">
        <f t="shared" si="20"/>
        <v>1.1262449588912904</v>
      </c>
      <c r="H147" s="51" t="e">
        <f>E147/#REF!</f>
        <v>#REF!</v>
      </c>
      <c r="I147" s="51" t="e">
        <f>E147/#REF!</f>
        <v>#REF!</v>
      </c>
      <c r="J147" s="90">
        <f t="shared" si="21"/>
        <v>1.1262449588912904</v>
      </c>
      <c r="K147" s="91">
        <f t="shared" si="16"/>
        <v>1.030708998593014</v>
      </c>
    </row>
    <row r="148" spans="1:11" ht="15">
      <c r="A148" s="22" t="s">
        <v>47</v>
      </c>
      <c r="B148" s="23"/>
      <c r="C148" s="24">
        <f t="shared" si="22"/>
        <v>6652.8</v>
      </c>
      <c r="D148" s="24">
        <f t="shared" si="22"/>
        <v>8568.400000000001</v>
      </c>
      <c r="E148" s="24">
        <f t="shared" si="22"/>
        <v>9188.7</v>
      </c>
      <c r="F148" s="82">
        <f t="shared" si="22"/>
        <v>0</v>
      </c>
      <c r="G148" s="51">
        <f t="shared" si="20"/>
        <v>1.38117784992785</v>
      </c>
      <c r="H148" s="51" t="e">
        <f>E148/#REF!</f>
        <v>#REF!</v>
      </c>
      <c r="I148" s="51" t="e">
        <f>E148/#REF!</f>
        <v>#REF!</v>
      </c>
      <c r="J148" s="90">
        <f t="shared" si="21"/>
        <v>1.38117784992785</v>
      </c>
      <c r="K148" s="91">
        <f t="shared" si="16"/>
        <v>1.0723939125157556</v>
      </c>
    </row>
    <row r="149" spans="1:11" ht="15">
      <c r="A149" s="22" t="s">
        <v>48</v>
      </c>
      <c r="B149" s="23"/>
      <c r="C149" s="24">
        <f t="shared" si="22"/>
        <v>5651.3</v>
      </c>
      <c r="D149" s="24">
        <f t="shared" si="22"/>
        <v>6981.9</v>
      </c>
      <c r="E149" s="24">
        <f t="shared" si="22"/>
        <v>7365</v>
      </c>
      <c r="F149" s="82">
        <f t="shared" si="22"/>
        <v>0</v>
      </c>
      <c r="G149" s="51">
        <f t="shared" si="20"/>
        <v>1.3032399624865074</v>
      </c>
      <c r="H149" s="51" t="e">
        <f>E149/#REF!</f>
        <v>#REF!</v>
      </c>
      <c r="I149" s="51" t="e">
        <f>E149/#REF!</f>
        <v>#REF!</v>
      </c>
      <c r="J149" s="90">
        <f t="shared" si="21"/>
        <v>1.3032399624865074</v>
      </c>
      <c r="K149" s="91">
        <f t="shared" si="16"/>
        <v>1.0548704507369056</v>
      </c>
    </row>
    <row r="150" spans="1:11" ht="15">
      <c r="A150" s="22" t="s">
        <v>49</v>
      </c>
      <c r="B150" s="23"/>
      <c r="C150" s="24">
        <f t="shared" si="22"/>
        <v>4960.5</v>
      </c>
      <c r="D150" s="24">
        <f t="shared" si="22"/>
        <v>5614.3</v>
      </c>
      <c r="E150" s="24">
        <f t="shared" si="22"/>
        <v>5787</v>
      </c>
      <c r="F150" s="82">
        <f t="shared" si="22"/>
        <v>0</v>
      </c>
      <c r="G150" s="51">
        <f t="shared" si="20"/>
        <v>1.1666162685213184</v>
      </c>
      <c r="H150" s="51" t="e">
        <f>E150/#REF!</f>
        <v>#REF!</v>
      </c>
      <c r="I150" s="51" t="e">
        <f>E150/#REF!</f>
        <v>#REF!</v>
      </c>
      <c r="J150" s="90">
        <f t="shared" si="21"/>
        <v>1.1666162685213184</v>
      </c>
      <c r="K150" s="91">
        <f t="shared" si="16"/>
        <v>1.030760735977771</v>
      </c>
    </row>
    <row r="151" spans="1:11" ht="15">
      <c r="A151" s="22" t="s">
        <v>50</v>
      </c>
      <c r="B151" s="23"/>
      <c r="C151" s="24">
        <f t="shared" si="22"/>
        <v>7291.7</v>
      </c>
      <c r="D151" s="24">
        <f t="shared" si="22"/>
        <v>8240.4</v>
      </c>
      <c r="E151" s="24">
        <f t="shared" si="22"/>
        <v>8463</v>
      </c>
      <c r="F151" s="82">
        <f t="shared" si="22"/>
        <v>0</v>
      </c>
      <c r="G151" s="51">
        <f t="shared" si="20"/>
        <v>1.1606346942413979</v>
      </c>
      <c r="H151" s="51" t="e">
        <f>E151/#REF!</f>
        <v>#REF!</v>
      </c>
      <c r="I151" s="51" t="e">
        <f>E151/#REF!</f>
        <v>#REF!</v>
      </c>
      <c r="J151" s="90">
        <f t="shared" si="21"/>
        <v>1.1606346942413979</v>
      </c>
      <c r="K151" s="91">
        <f t="shared" si="16"/>
        <v>1.0270132517838941</v>
      </c>
    </row>
    <row r="152" spans="1:11" ht="15">
      <c r="A152" s="22" t="s">
        <v>51</v>
      </c>
      <c r="B152" s="23"/>
      <c r="C152" s="24">
        <f t="shared" si="22"/>
        <v>5446.299999999999</v>
      </c>
      <c r="D152" s="24">
        <f t="shared" si="22"/>
        <v>5558</v>
      </c>
      <c r="E152" s="24">
        <f t="shared" si="22"/>
        <v>5870.799999999999</v>
      </c>
      <c r="F152" s="82">
        <f t="shared" si="22"/>
        <v>0</v>
      </c>
      <c r="G152" s="51">
        <f t="shared" si="20"/>
        <v>1.0779428235682942</v>
      </c>
      <c r="H152" s="51" t="e">
        <f>E152/#REF!</f>
        <v>#REF!</v>
      </c>
      <c r="I152" s="51" t="e">
        <f>E152/#REF!</f>
        <v>#REF!</v>
      </c>
      <c r="J152" s="90">
        <f t="shared" si="21"/>
        <v>1.0779428235682942</v>
      </c>
      <c r="K152" s="91">
        <f t="shared" si="16"/>
        <v>1.0562792371356602</v>
      </c>
    </row>
    <row r="153" spans="1:11" ht="15">
      <c r="A153" s="22" t="s">
        <v>52</v>
      </c>
      <c r="B153" s="23"/>
      <c r="C153" s="24">
        <f t="shared" si="22"/>
        <v>6022.3</v>
      </c>
      <c r="D153" s="24">
        <f t="shared" si="22"/>
        <v>6912</v>
      </c>
      <c r="E153" s="24">
        <f t="shared" si="22"/>
        <v>6937.8</v>
      </c>
      <c r="F153" s="82">
        <f t="shared" si="22"/>
        <v>0</v>
      </c>
      <c r="G153" s="51">
        <f t="shared" si="20"/>
        <v>1.1520183318665627</v>
      </c>
      <c r="H153" s="51" t="e">
        <f>E153/#REF!</f>
        <v>#REF!</v>
      </c>
      <c r="I153" s="51" t="e">
        <f>E153/#REF!</f>
        <v>#REF!</v>
      </c>
      <c r="J153" s="90">
        <f t="shared" si="21"/>
        <v>1.1520183318665627</v>
      </c>
      <c r="K153" s="91">
        <f t="shared" si="16"/>
        <v>1.003732638888889</v>
      </c>
    </row>
    <row r="154" spans="1:11" ht="15">
      <c r="A154" s="25" t="s">
        <v>53</v>
      </c>
      <c r="B154" s="23"/>
      <c r="C154" s="24">
        <f t="shared" si="22"/>
        <v>22323.1</v>
      </c>
      <c r="D154" s="24">
        <f t="shared" si="22"/>
        <v>29925.1</v>
      </c>
      <c r="E154" s="24">
        <f t="shared" si="22"/>
        <v>33304.5</v>
      </c>
      <c r="F154" s="24">
        <f t="shared" si="22"/>
        <v>0</v>
      </c>
      <c r="G154" s="51">
        <f t="shared" si="20"/>
        <v>1.4919298842902644</v>
      </c>
      <c r="H154" s="51" t="e">
        <f>E154/#REF!</f>
        <v>#REF!</v>
      </c>
      <c r="I154" s="51" t="e">
        <f>E154/#REF!</f>
        <v>#REF!</v>
      </c>
      <c r="J154" s="90">
        <f t="shared" si="21"/>
        <v>1.4919298842902644</v>
      </c>
      <c r="K154" s="91">
        <f t="shared" si="16"/>
        <v>1.1129286117673793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:F1"/>
    <mergeCell ref="A2:F2"/>
    <mergeCell ref="D3:D4"/>
    <mergeCell ref="A3:A4"/>
    <mergeCell ref="B3:B4"/>
    <mergeCell ref="A135:B135"/>
    <mergeCell ref="A145:B145"/>
    <mergeCell ref="A65:B65"/>
    <mergeCell ref="A74:B74"/>
    <mergeCell ref="A75:B75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2019-03-11T09:47:34Z</dcterms:modified>
  <cp:category/>
  <cp:version/>
  <cp:contentType/>
  <cp:contentStatus/>
</cp:coreProperties>
</file>