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<sst xmlns="http://schemas.openxmlformats.org/spreadsheetml/2006/main" count="374" uniqueCount="137">
  <si>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</si>
  <si>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</si>
  <si>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</si>
  <si>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</si>
  <si>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</si>
  <si>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</si>
  <si>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</si>
  <si>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</si>
  <si>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</si>
  <si>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</si>
  <si>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</si>
  <si>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</si>
  <si>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</si>
  <si>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</si>
  <si>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</si>
  <si>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</si>
  <si>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</si>
  <si>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</si>
  <si>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</si>
  <si>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</si>
  <si>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</si>
  <si>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</si>
  <si>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</si>
  <si>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</si>
  <si>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</si>
  <si>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</si>
  <si>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</si>
  <si>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</si>
  <si>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</si>
  <si>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</si>
  <si>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</si>
  <si>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</si>
  <si>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</si>
  <si>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</si>
  <si>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</si>
  <si>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</si>
  <si>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</si>
  <si>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</si>
  <si>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</si>
  <si>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</si>
  <si>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</si>
  <si>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</si>
  <si>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</si>
  <si>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</si>
  <si>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</si>
  <si>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</si>
  <si>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</si>
  <si>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</si>
  <si>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</si>
  <si>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</si>
  <si>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</si>
  <si>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</si>
  <si>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</si>
  <si>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</si>
  <si>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</si>
  <si>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</si>
  <si>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</si>
  <si>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</si>
  <si>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</si>
  <si>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</si>
  <si>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</si>
  <si>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</si>
  <si>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</si>
  <si>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</si>
  <si>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</si>
  <si>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</si>
  <si>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</si>
  <si>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</si>
  <si>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</si>
  <si>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</si>
  <si>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</si>
  <si>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</si>
  <si>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</si>
  <si>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</si>
  <si>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</si>
  <si>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</si>
  <si>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</si>
  <si>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</si>
  <si>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</si>
  <si>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</si>
  <si>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</si>
  <si>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</si>
  <si>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</si>
  <si>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</si>
  <si>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</si>
  <si>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</si>
  <si>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</si>
  <si>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</si>
  <si>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</si>
  <si>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</si>
  <si>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</si>
  <si>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</si>
  <si>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</si>
  <si>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</si>
  <si>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</si>
  <si>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</si>
  <si>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</si>
  <si>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</si>
  <si>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</si>
  <si>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</si>
  <si>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</si>
  <si>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</si>
  <si>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</si>
  <si>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</si>
  <si>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</si>
  <si>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</si>
  <si>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</si>
  <si>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</si>
  <si>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</si>
  <si>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</si>
  <si>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</si>
  <si>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</si>
  <si>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</si>
  <si>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</si>
  <si>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</si>
  <si>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</si>
  <si>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</si>
  <si>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</si>
  <si>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</si>
  <si>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</si>
  <si>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</si>
  <si>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</si>
  <si>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</si>
  <si>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</si>
  <si>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</si>
  <si>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</si>
  <si>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</si>
  <si>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2 04 05020 13 0000 180</t>
  </si>
  <si>
    <t>2 07 05020 13 0000 180</t>
  </si>
  <si>
    <t>об исполнении бюджетов поселений на 1 января 2018 г.</t>
  </si>
  <si>
    <t>на 1января</t>
  </si>
  <si>
    <t>на 1 января 2018 года</t>
  </si>
  <si>
    <t>исполнено на 1 января</t>
  </si>
  <si>
    <t>000 105 04 000 01 0000 110</t>
  </si>
  <si>
    <t>Налог, взимаемый в связи с применением патентной системы н/о</t>
  </si>
  <si>
    <t>182 105 04 000 01 0000 110</t>
  </si>
  <si>
    <t>Налог, взимаемый в связи с применением патенотной системы н/о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</si>
</sst>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консолидированный 01.08.2017"/>
      <sheetName val="консолидированный 01.09.2017"/>
      <sheetName val="консолидированный 01.10.2017"/>
      <sheetName val="консолидированный 01.11.2017"/>
      <sheetName val="консолидированный 01.12.2017"/>
      <sheetName val="консолидированный 01.01.2018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районный 01.08.2017"/>
      <sheetName val="районный 01.09.2017"/>
      <sheetName val="районный 01.10.2017"/>
      <sheetName val="районный 01.11.2017"/>
      <sheetName val="районный 01.12.2017"/>
      <sheetName val="районный 01.01.2018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  <sheetName val="поселения 01.08.2017"/>
      <sheetName val="поселения 01.09.2017"/>
      <sheetName val="поселения 01.10.2017"/>
      <sheetName val="поселения 01.11.2017 "/>
      <sheetName val="поселения 01.12.2017"/>
      <sheetName val="поселения 01.01.20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zoomScaleSheetLayoutView="100" zoomScalePageLayoutView="0" workbookViewId="0" topLeftCell="A38">
      <selection activeCell="D36" sqref="D36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1" t="s">
        <v>0</v>
      </c>
      <c r="B1" s="101"/>
      <c r="C1" s="101"/>
      <c r="D1" s="101"/>
      <c r="E1" s="101"/>
      <c r="F1" s="101"/>
      <c r="G1" s="101"/>
    </row>
    <row r="2" spans="1:7" ht="15.75">
      <c r="A2" s="101" t="s">
        <v>1</v>
      </c>
      <c r="B2" s="101"/>
      <c r="C2" s="101"/>
      <c r="D2" s="101"/>
      <c r="E2" s="101"/>
      <c r="F2" s="101"/>
      <c r="G2" s="101"/>
    </row>
    <row r="3" spans="1:7" ht="15.75">
      <c r="A3" s="101" t="s">
        <v>131</v>
      </c>
      <c r="B3" s="101"/>
      <c r="C3" s="101"/>
      <c r="D3" s="101"/>
      <c r="E3" s="101"/>
      <c r="F3" s="101"/>
      <c r="G3" s="101"/>
    </row>
    <row r="4" spans="1:7" ht="87" customHeight="1">
      <c r="A4" s="35" t="s">
        <v>2</v>
      </c>
      <c r="B4" s="36" t="s">
        <v>3</v>
      </c>
      <c r="C4" s="37" t="s">
        <v>108</v>
      </c>
      <c r="D4" s="38" t="s">
        <v>109</v>
      </c>
      <c r="E4" s="38" t="s">
        <v>132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118192.6</v>
      </c>
      <c r="D5" s="81">
        <v>128173.1</v>
      </c>
      <c r="E5" s="81">
        <v>130366.6</v>
      </c>
      <c r="F5" s="92">
        <f>E5/C5</f>
        <v>1.1030013723363392</v>
      </c>
      <c r="G5" s="92">
        <f>E5/D5</f>
        <v>1.0171135753133849</v>
      </c>
    </row>
    <row r="6" spans="1:7" ht="15.75" outlineLevel="1">
      <c r="A6" s="39" t="s">
        <v>78</v>
      </c>
      <c r="B6" s="44" t="s">
        <v>79</v>
      </c>
      <c r="C6" s="81">
        <v>12018.1</v>
      </c>
      <c r="D6" s="81">
        <v>9831.3</v>
      </c>
      <c r="E6" s="81">
        <v>10509.1</v>
      </c>
      <c r="F6" s="92">
        <f>E6/C6</f>
        <v>0.8744393872575532</v>
      </c>
      <c r="G6" s="92">
        <f>E6/D6</f>
        <v>1.0689430695838802</v>
      </c>
    </row>
    <row r="7" spans="1:7" ht="15.75" outlineLevel="1">
      <c r="A7" s="39" t="s">
        <v>6</v>
      </c>
      <c r="B7" s="44" t="s">
        <v>7</v>
      </c>
      <c r="C7" s="81">
        <v>5788</v>
      </c>
      <c r="D7" s="81">
        <v>5788</v>
      </c>
      <c r="E7" s="81">
        <v>5711.1</v>
      </c>
      <c r="F7" s="92">
        <f>E7/C7</f>
        <v>0.9867138908085695</v>
      </c>
      <c r="G7" s="92">
        <f>E7/D7</f>
        <v>0.9867138908085695</v>
      </c>
    </row>
    <row r="8" spans="1:7" ht="15.75" outlineLevel="1">
      <c r="A8" s="39" t="s">
        <v>8</v>
      </c>
      <c r="B8" s="44" t="s">
        <v>9</v>
      </c>
      <c r="C8" s="81">
        <v>51.1</v>
      </c>
      <c r="D8" s="81">
        <v>55.6</v>
      </c>
      <c r="E8" s="81">
        <v>76.3</v>
      </c>
      <c r="F8" s="92">
        <f>E8/C8</f>
        <v>1.4931506849315068</v>
      </c>
      <c r="G8" s="92">
        <f>E8/D8</f>
        <v>1.3723021582733812</v>
      </c>
    </row>
    <row r="9" spans="1:7" ht="15.75" outlineLevel="1">
      <c r="A9" s="39" t="s">
        <v>10</v>
      </c>
      <c r="B9" s="44" t="s">
        <v>67</v>
      </c>
      <c r="C9" s="81">
        <v>2126.4</v>
      </c>
      <c r="D9" s="81">
        <v>2026.4</v>
      </c>
      <c r="E9" s="81">
        <v>3973.7</v>
      </c>
      <c r="F9" s="92">
        <f>E9/C9</f>
        <v>1.8687452972159517</v>
      </c>
      <c r="G9" s="92">
        <f>E9/D9</f>
        <v>1.960965258586656</v>
      </c>
    </row>
    <row r="10" spans="1:7" ht="15.75" outlineLevel="1">
      <c r="A10" s="39" t="s">
        <v>97</v>
      </c>
      <c r="B10" s="44" t="s">
        <v>95</v>
      </c>
      <c r="C10" s="81">
        <v>4248.6</v>
      </c>
      <c r="D10" s="81">
        <v>4136.7</v>
      </c>
      <c r="E10" s="81">
        <v>4953.8</v>
      </c>
      <c r="F10" s="92">
        <f>E10/C10</f>
        <v>1.1659840888763358</v>
      </c>
      <c r="G10" s="92">
        <f>E10/D10</f>
        <v>1.1975245969009114</v>
      </c>
    </row>
    <row r="11" spans="1:7" ht="15.75" outlineLevel="1">
      <c r="A11" s="39" t="s">
        <v>97</v>
      </c>
      <c r="B11" s="44" t="s">
        <v>96</v>
      </c>
      <c r="C11" s="81">
        <v>5514.5</v>
      </c>
      <c r="D11" s="81">
        <v>6720.3</v>
      </c>
      <c r="E11" s="81">
        <v>11145.7</v>
      </c>
      <c r="F11" s="92">
        <f>E11/C11</f>
        <v>2.0211623900625626</v>
      </c>
      <c r="G11" s="92">
        <f>E11/D11</f>
        <v>1.658512268797524</v>
      </c>
    </row>
    <row r="12" spans="1:7" ht="15.75" outlineLevel="1">
      <c r="A12" s="39" t="s">
        <v>12</v>
      </c>
      <c r="B12" s="44" t="s">
        <v>13</v>
      </c>
      <c r="C12" s="81">
        <v>2515.2</v>
      </c>
      <c r="D12" s="81">
        <v>2515.2</v>
      </c>
      <c r="E12" s="81">
        <v>2297.2</v>
      </c>
      <c r="F12" s="92">
        <f>E12/C12</f>
        <v>0.9133269720101781</v>
      </c>
      <c r="G12" s="92">
        <f>E12/D12</f>
        <v>0.9133269720101781</v>
      </c>
    </row>
    <row r="13" spans="1:7" ht="47.25" outlineLevel="1">
      <c r="A13" s="39" t="s">
        <v>135</v>
      </c>
      <c r="B13" s="44" t="s">
        <v>136</v>
      </c>
      <c r="C13" s="81"/>
      <c r="D13" s="81"/>
      <c r="E13" s="81">
        <v>27.4</v>
      </c>
      <c r="F13" s="92"/>
      <c r="G13" s="92"/>
    </row>
    <row r="14" spans="1:7" s="46" customFormat="1" ht="15.75" outlineLevel="1">
      <c r="A14" s="98" t="s">
        <v>15</v>
      </c>
      <c r="B14" s="98"/>
      <c r="C14" s="49">
        <f>SUM(C5:C13)</f>
        <v>150454.50000000003</v>
      </c>
      <c r="D14" s="49">
        <f>SUM(D5:D13)</f>
        <v>159246.6</v>
      </c>
      <c r="E14" s="49">
        <f>SUM(E5:E13)</f>
        <v>169060.90000000002</v>
      </c>
      <c r="F14" s="42">
        <f>E14/C14</f>
        <v>1.1236679527697742</v>
      </c>
      <c r="G14" s="42">
        <f>E14/D14</f>
        <v>1.0616295732530554</v>
      </c>
    </row>
    <row r="15" spans="1:7" ht="15.75" outlineLevel="1">
      <c r="A15" s="39" t="s">
        <v>73</v>
      </c>
      <c r="B15" s="40" t="s">
        <v>16</v>
      </c>
      <c r="C15" s="81">
        <v>4617.7</v>
      </c>
      <c r="D15" s="81">
        <v>4617.7</v>
      </c>
      <c r="E15" s="41">
        <v>4627.5</v>
      </c>
      <c r="F15" s="92">
        <f>E15/C15</f>
        <v>1.002122268661888</v>
      </c>
      <c r="G15" s="92">
        <f>E15/D15</f>
        <v>1.002122268661888</v>
      </c>
    </row>
    <row r="16" spans="1:7" ht="15.75" outlineLevel="1">
      <c r="A16" s="39" t="s">
        <v>82</v>
      </c>
      <c r="B16" s="40" t="s">
        <v>16</v>
      </c>
      <c r="C16" s="81">
        <v>442.2</v>
      </c>
      <c r="D16" s="81">
        <v>442.2</v>
      </c>
      <c r="E16" s="41">
        <v>697.1</v>
      </c>
      <c r="F16" s="92">
        <f>E16/C16</f>
        <v>1.5764360018091361</v>
      </c>
      <c r="G16" s="92">
        <f>E16/D16</f>
        <v>1.5764360018091361</v>
      </c>
    </row>
    <row r="17" spans="1:7" ht="31.5" outlineLevel="1">
      <c r="A17" s="39" t="s">
        <v>65</v>
      </c>
      <c r="B17" s="44" t="s">
        <v>17</v>
      </c>
      <c r="C17" s="81">
        <v>1781.7</v>
      </c>
      <c r="D17" s="81">
        <v>1781.7</v>
      </c>
      <c r="E17" s="41">
        <v>1782.4</v>
      </c>
      <c r="F17" s="92">
        <f>E17/C17</f>
        <v>1.0003928832014368</v>
      </c>
      <c r="G17" s="92">
        <f>E17/D17</f>
        <v>1.0003928832014368</v>
      </c>
    </row>
    <row r="18" spans="1:7" ht="31.5" outlineLevel="1">
      <c r="A18" s="39" t="s">
        <v>70</v>
      </c>
      <c r="B18" s="44" t="s">
        <v>71</v>
      </c>
      <c r="C18" s="81">
        <v>10</v>
      </c>
      <c r="D18" s="81">
        <v>23.4</v>
      </c>
      <c r="E18" s="41">
        <v>23.5</v>
      </c>
      <c r="F18" s="78" t="s">
        <v>14</v>
      </c>
      <c r="G18" s="92">
        <f>E18/D18</f>
        <v>1.0042735042735043</v>
      </c>
    </row>
    <row r="19" spans="1:7" ht="31.5" outlineLevel="1">
      <c r="A19" s="39" t="s">
        <v>64</v>
      </c>
      <c r="B19" s="44" t="s">
        <v>18</v>
      </c>
      <c r="C19" s="81">
        <v>250</v>
      </c>
      <c r="D19" s="81">
        <v>250</v>
      </c>
      <c r="E19" s="41">
        <v>470.2</v>
      </c>
      <c r="F19" s="92">
        <f>E19/C19</f>
        <v>1.8808</v>
      </c>
      <c r="G19" s="92">
        <f>E19/D19</f>
        <v>1.8808</v>
      </c>
    </row>
    <row r="20" spans="1:7" ht="31.5" outlineLevel="1">
      <c r="A20" s="39" t="s">
        <v>19</v>
      </c>
      <c r="B20" s="44" t="s">
        <v>20</v>
      </c>
      <c r="C20" s="81">
        <v>1113.2</v>
      </c>
      <c r="D20" s="81">
        <v>1113.2</v>
      </c>
      <c r="E20" s="41">
        <v>336.4</v>
      </c>
      <c r="F20" s="92">
        <f>E20/C20</f>
        <v>0.30219187926697805</v>
      </c>
      <c r="G20" s="92">
        <f>E20/D20</f>
        <v>0.30219187926697805</v>
      </c>
    </row>
    <row r="21" spans="1:7" ht="15.75" outlineLevel="1">
      <c r="A21" s="39" t="s">
        <v>98</v>
      </c>
      <c r="B21" s="44" t="s">
        <v>99</v>
      </c>
      <c r="C21" s="81">
        <v>30</v>
      </c>
      <c r="D21" s="81">
        <v>143.9</v>
      </c>
      <c r="E21" s="41">
        <v>56.6</v>
      </c>
      <c r="F21" s="92">
        <f>E21/C21</f>
        <v>1.8866666666666667</v>
      </c>
      <c r="G21" s="92">
        <f>E21/D21</f>
        <v>0.3933287004864489</v>
      </c>
    </row>
    <row r="22" spans="1:7" ht="31.5" outlineLevel="1">
      <c r="A22" s="39" t="s">
        <v>94</v>
      </c>
      <c r="B22" s="44" t="s">
        <v>89</v>
      </c>
      <c r="C22" s="81"/>
      <c r="D22" s="81">
        <v>90.9</v>
      </c>
      <c r="E22" s="41">
        <v>237.3</v>
      </c>
      <c r="F22" s="92"/>
      <c r="G22" s="92">
        <f>E22/D22</f>
        <v>2.6105610561056105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11126.2</v>
      </c>
      <c r="E23" s="81">
        <v>15882.8</v>
      </c>
      <c r="F23" s="78" t="s">
        <v>14</v>
      </c>
      <c r="G23" s="92">
        <f>E23/D23</f>
        <v>1.4275134367528894</v>
      </c>
    </row>
    <row r="24" spans="1:7" ht="15.75" outlineLevel="1">
      <c r="A24" s="39" t="s">
        <v>76</v>
      </c>
      <c r="B24" s="44" t="s">
        <v>21</v>
      </c>
      <c r="C24" s="81">
        <v>400</v>
      </c>
      <c r="D24" s="81">
        <v>535.1</v>
      </c>
      <c r="E24" s="41">
        <v>731.9</v>
      </c>
      <c r="F24" s="92">
        <f>E24/C24</f>
        <v>1.82975</v>
      </c>
      <c r="G24" s="92">
        <f>E24/D24</f>
        <v>1.3677817230424218</v>
      </c>
    </row>
    <row r="25" spans="1:7" ht="15.75" outlineLevel="1">
      <c r="A25" s="39" t="s">
        <v>22</v>
      </c>
      <c r="B25" s="44" t="s">
        <v>23</v>
      </c>
      <c r="C25" s="81">
        <v>485.8</v>
      </c>
      <c r="D25" s="81">
        <v>485.8</v>
      </c>
      <c r="E25" s="41">
        <v>684.4</v>
      </c>
      <c r="F25" s="92">
        <f>E25/C25</f>
        <v>1.4088102099629476</v>
      </c>
      <c r="G25" s="92">
        <f>E25/D25</f>
        <v>1.4088102099629476</v>
      </c>
    </row>
    <row r="26" spans="1:7" ht="31.5" outlineLevel="1">
      <c r="A26" s="39" t="s">
        <v>24</v>
      </c>
      <c r="B26" s="44" t="s">
        <v>25</v>
      </c>
      <c r="C26" s="81"/>
      <c r="D26" s="81"/>
      <c r="E26" s="41"/>
      <c r="F26" s="92"/>
      <c r="G26" s="92"/>
    </row>
    <row r="27" spans="1:7" s="47" customFormat="1" ht="15.75" outlineLevel="1">
      <c r="A27" s="99" t="s">
        <v>26</v>
      </c>
      <c r="B27" s="99"/>
      <c r="C27" s="49">
        <f>SUM(C15:C26)</f>
        <v>9230.599999999999</v>
      </c>
      <c r="D27" s="49">
        <f>SUM(D15:D26)</f>
        <v>20610.099999999995</v>
      </c>
      <c r="E27" s="49">
        <f>SUM(E15:E26)</f>
        <v>25530.100000000002</v>
      </c>
      <c r="F27" s="43" t="s">
        <v>14</v>
      </c>
      <c r="G27" s="42">
        <f>E27/D27</f>
        <v>1.2387179101508488</v>
      </c>
    </row>
    <row r="28" spans="1:7" s="47" customFormat="1" ht="15.75">
      <c r="A28" s="100" t="s">
        <v>27</v>
      </c>
      <c r="B28" s="100"/>
      <c r="C28" s="49">
        <f>C14+C27</f>
        <v>159685.10000000003</v>
      </c>
      <c r="D28" s="49">
        <f>D14+D27</f>
        <v>179856.7</v>
      </c>
      <c r="E28" s="49">
        <f>E14+E27</f>
        <v>194591.00000000003</v>
      </c>
      <c r="F28" s="42">
        <f>E28/C28</f>
        <v>1.2185920915602018</v>
      </c>
      <c r="G28" s="42">
        <f>E28/D28</f>
        <v>1.08192244158822</v>
      </c>
    </row>
    <row r="29" spans="1:7" s="47" customFormat="1" ht="31.5" outlineLevel="1">
      <c r="A29" s="48" t="s">
        <v>28</v>
      </c>
      <c r="B29" s="1" t="s">
        <v>29</v>
      </c>
      <c r="C29" s="49">
        <f>C30+C35+C38+C40+C36+C37+C39</f>
        <v>352887.1</v>
      </c>
      <c r="D29" s="49">
        <f>D30+D35+D38+D40+D36+D37+D39</f>
        <v>368145.50000000006</v>
      </c>
      <c r="E29" s="49">
        <f>E30+E35+E38+E40+E36+E37+E39</f>
        <v>367767.69999999995</v>
      </c>
      <c r="F29" s="43">
        <f>E29/C29</f>
        <v>1.042168160865047</v>
      </c>
      <c r="G29" s="43">
        <f>E29/D29</f>
        <v>0.9989737753143795</v>
      </c>
    </row>
    <row r="30" spans="1:7" s="47" customFormat="1" ht="75" customHeight="1" outlineLevel="1">
      <c r="A30" s="48" t="s">
        <v>30</v>
      </c>
      <c r="B30" s="1" t="s">
        <v>31</v>
      </c>
      <c r="C30" s="49">
        <f>C31+C32+C33+C34</f>
        <v>352887.1</v>
      </c>
      <c r="D30" s="49">
        <f>D31+D32+D33+D34</f>
        <v>366801.30000000005</v>
      </c>
      <c r="E30" s="49">
        <f>E31+E32+E33+E34</f>
        <v>366785.9</v>
      </c>
      <c r="F30" s="43">
        <f>E30/C30</f>
        <v>1.0393859679200517</v>
      </c>
      <c r="G30" s="43">
        <f>E30/D30</f>
        <v>0.9999580154159758</v>
      </c>
    </row>
    <row r="31" spans="1:253" ht="78.75">
      <c r="A31" s="48" t="s">
        <v>110</v>
      </c>
      <c r="B31" s="48" t="s">
        <v>33</v>
      </c>
      <c r="C31" s="49">
        <v>90982.8</v>
      </c>
      <c r="D31" s="49">
        <v>90982.8</v>
      </c>
      <c r="E31" s="49">
        <v>90982.8</v>
      </c>
      <c r="F31" s="43">
        <f>E31/C31</f>
        <v>1</v>
      </c>
      <c r="G31" s="43">
        <f>E31/D31</f>
        <v>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94.5">
      <c r="A32" s="48" t="s">
        <v>111</v>
      </c>
      <c r="B32" s="48" t="s">
        <v>35</v>
      </c>
      <c r="C32" s="49">
        <v>59444.6</v>
      </c>
      <c r="D32" s="49">
        <v>70542.4</v>
      </c>
      <c r="E32" s="49">
        <v>70537.4</v>
      </c>
      <c r="F32" s="43">
        <f>E32/C32</f>
        <v>1.1866073621489588</v>
      </c>
      <c r="G32" s="43">
        <f>E32/D32</f>
        <v>0.9999291206423371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78.75">
      <c r="A33" s="48" t="s">
        <v>112</v>
      </c>
      <c r="B33" s="48" t="s">
        <v>37</v>
      </c>
      <c r="C33" s="49">
        <v>202459.7</v>
      </c>
      <c r="D33" s="49">
        <v>203376.7</v>
      </c>
      <c r="E33" s="49">
        <v>203366.3</v>
      </c>
      <c r="F33" s="42">
        <f>E33/C33</f>
        <v>1.0044779282000318</v>
      </c>
      <c r="G33" s="42">
        <f>E33/D33</f>
        <v>0.9999488633653707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31.5">
      <c r="A34" s="48" t="s">
        <v>113</v>
      </c>
      <c r="B34" s="48" t="s">
        <v>63</v>
      </c>
      <c r="C34" s="49">
        <v>0</v>
      </c>
      <c r="D34" s="49">
        <v>1899.4</v>
      </c>
      <c r="E34" s="49">
        <v>1899.4</v>
      </c>
      <c r="F34" s="78"/>
      <c r="G34" s="42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63">
      <c r="A35" s="48" t="s">
        <v>120</v>
      </c>
      <c r="B35" s="50" t="s">
        <v>91</v>
      </c>
      <c r="C35" s="89"/>
      <c r="D35" s="90">
        <v>60</v>
      </c>
      <c r="E35" s="91">
        <v>60</v>
      </c>
      <c r="F35" s="78"/>
      <c r="G35" s="42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63">
      <c r="A36" s="48" t="s">
        <v>90</v>
      </c>
      <c r="B36" s="50" t="s">
        <v>91</v>
      </c>
      <c r="C36" s="89"/>
      <c r="D36" s="90">
        <v>147.3</v>
      </c>
      <c r="E36" s="91">
        <v>144.6</v>
      </c>
      <c r="F36" s="78"/>
      <c r="G36" s="42">
        <f>E36/D36</f>
        <v>0.9816700610997963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ht="63">
      <c r="A37" s="48" t="s">
        <v>127</v>
      </c>
      <c r="B37" s="50" t="s">
        <v>91</v>
      </c>
      <c r="C37" s="89"/>
      <c r="D37" s="90">
        <v>213.4</v>
      </c>
      <c r="E37" s="91">
        <v>163.3</v>
      </c>
      <c r="F37" s="78"/>
      <c r="G37" s="4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ht="31.5">
      <c r="A38" s="48" t="s">
        <v>92</v>
      </c>
      <c r="B38" s="50" t="s">
        <v>93</v>
      </c>
      <c r="C38" s="89"/>
      <c r="D38" s="90">
        <v>1535.4</v>
      </c>
      <c r="E38" s="91">
        <v>1291.1</v>
      </c>
      <c r="F38" s="78"/>
      <c r="G38" s="42">
        <f>E38/D38</f>
        <v>0.8408883678520255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ht="31.5">
      <c r="A39" s="48" t="s">
        <v>128</v>
      </c>
      <c r="B39" s="50" t="s">
        <v>93</v>
      </c>
      <c r="C39" s="89"/>
      <c r="D39" s="90">
        <v>277.5</v>
      </c>
      <c r="E39" s="91">
        <v>212.2</v>
      </c>
      <c r="F39" s="78"/>
      <c r="G39" s="42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</row>
    <row r="40" spans="1:253" ht="47.25">
      <c r="A40" s="48" t="s">
        <v>114</v>
      </c>
      <c r="B40" s="50" t="s">
        <v>66</v>
      </c>
      <c r="C40" s="49"/>
      <c r="D40" s="77">
        <v>-889.4</v>
      </c>
      <c r="E40" s="77">
        <v>-889.4</v>
      </c>
      <c r="F40" s="78"/>
      <c r="G40" s="43">
        <f>E40/D40</f>
        <v>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</row>
    <row r="41" spans="1:253" ht="15.75">
      <c r="A41" s="97" t="s">
        <v>38</v>
      </c>
      <c r="B41" s="97"/>
      <c r="C41" s="49">
        <f>C28+C29</f>
        <v>512572.2</v>
      </c>
      <c r="D41" s="49">
        <f>D28+D29</f>
        <v>548002.2000000001</v>
      </c>
      <c r="E41" s="49">
        <f>E28+E29</f>
        <v>562358.7</v>
      </c>
      <c r="F41" s="42">
        <f>E41/C41</f>
        <v>1.0971307066594715</v>
      </c>
      <c r="G41" s="42">
        <f>E41/D41</f>
        <v>1.0261978875267288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</row>
  </sheetData>
  <sheetProtection/>
  <mergeCells count="7">
    <mergeCell ref="A41:B41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view="pageBreakPreview" zoomScaleSheetLayoutView="100" zoomScalePageLayoutView="0" workbookViewId="0" topLeftCell="A27">
      <selection activeCell="D33" sqref="D33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1" t="s">
        <v>0</v>
      </c>
      <c r="B1" s="101"/>
      <c r="C1" s="101"/>
      <c r="D1" s="101"/>
      <c r="E1" s="101"/>
    </row>
    <row r="2" spans="1:5" ht="15.75">
      <c r="A2" s="101" t="s">
        <v>39</v>
      </c>
      <c r="B2" s="101"/>
      <c r="C2" s="101"/>
      <c r="D2" s="101"/>
      <c r="E2" s="101"/>
    </row>
    <row r="3" spans="1:5" ht="15.75">
      <c r="A3" s="110" t="s">
        <v>131</v>
      </c>
      <c r="B3" s="110"/>
      <c r="C3" s="110"/>
      <c r="D3" s="110"/>
      <c r="E3" s="110"/>
    </row>
    <row r="4" spans="1:7" s="56" customFormat="1" ht="101.25" customHeight="1">
      <c r="A4" s="53" t="s">
        <v>2</v>
      </c>
      <c r="B4" s="54" t="s">
        <v>3</v>
      </c>
      <c r="C4" s="55" t="s">
        <v>115</v>
      </c>
      <c r="D4" s="57" t="s">
        <v>116</v>
      </c>
      <c r="E4" s="55" t="s">
        <v>132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106449.4</v>
      </c>
      <c r="D5" s="81">
        <v>115457.4</v>
      </c>
      <c r="E5" s="81">
        <v>117422.5</v>
      </c>
      <c r="F5" s="78">
        <f>E5/C5</f>
        <v>1.1030827792359563</v>
      </c>
      <c r="G5" s="78">
        <f>E5/D5</f>
        <v>1.0170201303684303</v>
      </c>
    </row>
    <row r="6" spans="1:7" s="56" customFormat="1" ht="15.75" outlineLevel="1">
      <c r="A6" s="39" t="s">
        <v>6</v>
      </c>
      <c r="B6" s="40" t="s">
        <v>7</v>
      </c>
      <c r="C6" s="81">
        <v>5788</v>
      </c>
      <c r="D6" s="81">
        <v>5788</v>
      </c>
      <c r="E6" s="81">
        <v>5711.1</v>
      </c>
      <c r="F6" s="78">
        <f>E6/C6</f>
        <v>0.9867138908085695</v>
      </c>
      <c r="G6" s="78">
        <f>E6/D6</f>
        <v>0.9867138908085695</v>
      </c>
    </row>
    <row r="7" spans="1:7" s="56" customFormat="1" ht="15.75" outlineLevel="1">
      <c r="A7" s="39" t="s">
        <v>8</v>
      </c>
      <c r="B7" s="40" t="s">
        <v>9</v>
      </c>
      <c r="C7" s="41">
        <v>25.6</v>
      </c>
      <c r="D7" s="41">
        <v>38.1</v>
      </c>
      <c r="E7" s="41">
        <v>38.2</v>
      </c>
      <c r="F7" s="78">
        <f>E7/C7</f>
        <v>1.4921875</v>
      </c>
      <c r="G7" s="78">
        <f>E7/D7</f>
        <v>1.0026246719160106</v>
      </c>
    </row>
    <row r="8" spans="1:7" s="56" customFormat="1" ht="15.75" outlineLevel="1">
      <c r="A8" s="39" t="s">
        <v>12</v>
      </c>
      <c r="B8" s="40" t="s">
        <v>13</v>
      </c>
      <c r="C8" s="81">
        <v>2515.2</v>
      </c>
      <c r="D8" s="81">
        <v>2515.2</v>
      </c>
      <c r="E8" s="81">
        <v>2297.2</v>
      </c>
      <c r="F8" s="78">
        <f>E8/C8</f>
        <v>0.9133269720101781</v>
      </c>
      <c r="G8" s="78">
        <f>E8/D8</f>
        <v>0.9133269720101781</v>
      </c>
    </row>
    <row r="9" spans="1:7" s="56" customFormat="1" ht="31.5" outlineLevel="1">
      <c r="A9" s="39" t="s">
        <v>133</v>
      </c>
      <c r="B9" s="44" t="s">
        <v>134</v>
      </c>
      <c r="C9" s="41"/>
      <c r="D9" s="41"/>
      <c r="E9" s="41">
        <v>27.4</v>
      </c>
      <c r="F9" s="78"/>
      <c r="G9" s="78"/>
    </row>
    <row r="10" spans="1:7" s="58" customFormat="1" ht="15.75" outlineLevel="1">
      <c r="A10" s="108" t="s">
        <v>15</v>
      </c>
      <c r="B10" s="109"/>
      <c r="C10" s="49">
        <f>SUM(C5:C9)</f>
        <v>114778.2</v>
      </c>
      <c r="D10" s="49">
        <f>SUM(D5:D9)</f>
        <v>123798.7</v>
      </c>
      <c r="E10" s="49">
        <f>SUM(E5:E9)</f>
        <v>125496.4</v>
      </c>
      <c r="F10" s="52">
        <f>E10/C10</f>
        <v>1.093381844287504</v>
      </c>
      <c r="G10" s="52">
        <f>E10/D10</f>
        <v>1.0137133911745437</v>
      </c>
    </row>
    <row r="11" spans="1:7" s="45" customFormat="1" ht="15.75" outlineLevel="1">
      <c r="A11" s="39" t="s">
        <v>73</v>
      </c>
      <c r="B11" s="40" t="s">
        <v>16</v>
      </c>
      <c r="C11" s="81">
        <v>2681.5</v>
      </c>
      <c r="D11" s="81">
        <v>2681.5</v>
      </c>
      <c r="E11" s="81">
        <v>2717.9</v>
      </c>
      <c r="F11" s="92">
        <f>E11/C11</f>
        <v>1.0135744918888683</v>
      </c>
      <c r="G11" s="92">
        <f>E11/D11</f>
        <v>1.0135744918888683</v>
      </c>
    </row>
    <row r="12" spans="1:7" s="45" customFormat="1" ht="15.75" outlineLevel="1">
      <c r="A12" s="39" t="s">
        <v>82</v>
      </c>
      <c r="B12" s="40" t="s">
        <v>16</v>
      </c>
      <c r="C12" s="81">
        <v>442.2</v>
      </c>
      <c r="D12" s="81">
        <v>442.2</v>
      </c>
      <c r="E12" s="81">
        <v>697.1</v>
      </c>
      <c r="F12" s="92">
        <f>E12/C12</f>
        <v>1.5764360018091361</v>
      </c>
      <c r="G12" s="92">
        <f>E12/D12</f>
        <v>1.5764360018091361</v>
      </c>
    </row>
    <row r="13" spans="1:7" s="45" customFormat="1" ht="15.75" outlineLevel="1">
      <c r="A13" s="39" t="s">
        <v>65</v>
      </c>
      <c r="B13" s="44" t="s">
        <v>17</v>
      </c>
      <c r="C13" s="81">
        <v>1781.7</v>
      </c>
      <c r="D13" s="81">
        <v>1781.7</v>
      </c>
      <c r="E13" s="81">
        <v>1782.4</v>
      </c>
      <c r="F13" s="92">
        <f>E13/C13</f>
        <v>1.0003928832014368</v>
      </c>
      <c r="G13" s="92">
        <f>E13/D13</f>
        <v>1.0003928832014368</v>
      </c>
    </row>
    <row r="14" spans="1:7" s="45" customFormat="1" ht="31.5" outlineLevel="1">
      <c r="A14" s="39" t="s">
        <v>70</v>
      </c>
      <c r="B14" s="44" t="s">
        <v>71</v>
      </c>
      <c r="C14" s="41">
        <v>10</v>
      </c>
      <c r="D14" s="41">
        <v>23.4</v>
      </c>
      <c r="E14" s="41">
        <v>23.5</v>
      </c>
      <c r="F14" s="78" t="s">
        <v>14</v>
      </c>
      <c r="G14" s="92">
        <f>E14/D14</f>
        <v>1.0042735042735043</v>
      </c>
    </row>
    <row r="15" spans="1:7" s="45" customFormat="1" ht="15.75" outlineLevel="1">
      <c r="A15" s="39" t="s">
        <v>64</v>
      </c>
      <c r="B15" s="44" t="s">
        <v>18</v>
      </c>
      <c r="C15" s="41">
        <v>250</v>
      </c>
      <c r="D15" s="41">
        <v>250</v>
      </c>
      <c r="E15" s="41">
        <v>213.5</v>
      </c>
      <c r="F15" s="92">
        <f>E15/C15</f>
        <v>0.854</v>
      </c>
      <c r="G15" s="92">
        <f>E15/D15</f>
        <v>0.854</v>
      </c>
    </row>
    <row r="16" spans="1:7" s="45" customFormat="1" ht="15.75" outlineLevel="1">
      <c r="A16" s="39" t="s">
        <v>19</v>
      </c>
      <c r="B16" s="44" t="s">
        <v>20</v>
      </c>
      <c r="C16" s="81">
        <v>1113.2</v>
      </c>
      <c r="D16" s="81">
        <v>1113.2</v>
      </c>
      <c r="E16" s="41">
        <v>336.4</v>
      </c>
      <c r="F16" s="92">
        <f>E16/C16</f>
        <v>0.30219187926697805</v>
      </c>
      <c r="G16" s="92">
        <f>E16/D16</f>
        <v>0.30219187926697805</v>
      </c>
    </row>
    <row r="17" spans="1:7" s="45" customFormat="1" ht="15.75" outlineLevel="1">
      <c r="A17" s="39" t="s">
        <v>100</v>
      </c>
      <c r="B17" s="44" t="s">
        <v>101</v>
      </c>
      <c r="C17" s="81">
        <v>30</v>
      </c>
      <c r="D17" s="81">
        <v>143.9</v>
      </c>
      <c r="E17" s="81">
        <v>56.6</v>
      </c>
      <c r="F17" s="92">
        <f>E17/C17</f>
        <v>1.8866666666666667</v>
      </c>
      <c r="G17" s="92">
        <f>E17/D17</f>
        <v>0.3933287004864489</v>
      </c>
    </row>
    <row r="18" spans="1:7" s="45" customFormat="1" ht="15.75" outlineLevel="1">
      <c r="A18" s="39" t="s">
        <v>102</v>
      </c>
      <c r="B18" s="44" t="s">
        <v>89</v>
      </c>
      <c r="C18" s="129"/>
      <c r="D18" s="81">
        <v>90.9</v>
      </c>
      <c r="E18" s="81">
        <v>113.7</v>
      </c>
      <c r="F18" s="92"/>
      <c r="G18" s="92">
        <f>E18/D18</f>
        <v>1.2508250825082508</v>
      </c>
    </row>
    <row r="19" spans="1:7" s="45" customFormat="1" ht="30.75" customHeight="1" outlineLevel="1">
      <c r="A19" s="39" t="s">
        <v>77</v>
      </c>
      <c r="B19" s="44" t="s">
        <v>72</v>
      </c>
      <c r="C19" s="81">
        <v>100</v>
      </c>
      <c r="D19" s="81">
        <v>11126.2</v>
      </c>
      <c r="E19" s="81">
        <v>15882.8</v>
      </c>
      <c r="F19" s="78" t="s">
        <v>14</v>
      </c>
      <c r="G19" s="92">
        <f>E19/D19</f>
        <v>1.4275134367528894</v>
      </c>
    </row>
    <row r="20" spans="1:7" s="45" customFormat="1" ht="15.75" outlineLevel="1">
      <c r="A20" s="39" t="s">
        <v>76</v>
      </c>
      <c r="B20" s="44" t="s">
        <v>21</v>
      </c>
      <c r="C20" s="81">
        <v>300</v>
      </c>
      <c r="D20" s="81">
        <v>435.1</v>
      </c>
      <c r="E20" s="81">
        <v>481.5</v>
      </c>
      <c r="F20" s="92">
        <f>E20/C20</f>
        <v>1.605</v>
      </c>
      <c r="G20" s="92">
        <f>E20/D20</f>
        <v>1.1066421512296023</v>
      </c>
    </row>
    <row r="21" spans="1:7" s="45" customFormat="1" ht="15.75" outlineLevel="1">
      <c r="A21" s="39" t="s">
        <v>22</v>
      </c>
      <c r="B21" s="44" t="s">
        <v>23</v>
      </c>
      <c r="C21" s="81">
        <v>485.8</v>
      </c>
      <c r="D21" s="81">
        <v>485.8</v>
      </c>
      <c r="E21" s="81">
        <v>684.4</v>
      </c>
      <c r="F21" s="92">
        <f>E21/C21</f>
        <v>1.4088102099629476</v>
      </c>
      <c r="G21" s="92">
        <f>E21/D21</f>
        <v>1.4088102099629476</v>
      </c>
    </row>
    <row r="22" spans="1:7" s="45" customFormat="1" ht="15.75" outlineLevel="1">
      <c r="A22" s="39" t="s">
        <v>24</v>
      </c>
      <c r="B22" s="44" t="s">
        <v>25</v>
      </c>
      <c r="C22" s="81"/>
      <c r="D22" s="81"/>
      <c r="E22" s="81"/>
      <c r="F22" s="92"/>
      <c r="G22" s="92"/>
    </row>
    <row r="23" spans="1:7" s="59" customFormat="1" ht="15.75" outlineLevel="1">
      <c r="A23" s="106" t="s">
        <v>26</v>
      </c>
      <c r="B23" s="107"/>
      <c r="C23" s="130">
        <f>SUM(C11:C22)</f>
        <v>7194.4</v>
      </c>
      <c r="D23" s="130">
        <f>SUM(D11:D22)</f>
        <v>18573.899999999998</v>
      </c>
      <c r="E23" s="49">
        <f>SUM(E11:E22)</f>
        <v>22989.8</v>
      </c>
      <c r="F23" s="52" t="s">
        <v>14</v>
      </c>
      <c r="G23" s="52">
        <f>E23/D23</f>
        <v>1.2377475920512118</v>
      </c>
    </row>
    <row r="24" spans="1:7" s="32" customFormat="1" ht="24.75" customHeight="1">
      <c r="A24" s="104" t="s">
        <v>27</v>
      </c>
      <c r="B24" s="105"/>
      <c r="C24" s="49">
        <f>C10+C23</f>
        <v>121972.59999999999</v>
      </c>
      <c r="D24" s="49">
        <f>D10+D23</f>
        <v>142372.6</v>
      </c>
      <c r="E24" s="49">
        <f>E10+E23</f>
        <v>148486.19999999998</v>
      </c>
      <c r="F24" s="52">
        <f>E24/C24</f>
        <v>1.2173734100937423</v>
      </c>
      <c r="G24" s="52">
        <f>E24/D24</f>
        <v>1.0429408467640542</v>
      </c>
    </row>
    <row r="25" spans="1:7" s="47" customFormat="1" ht="31.5" outlineLevel="1">
      <c r="A25" s="48" t="s">
        <v>28</v>
      </c>
      <c r="B25" s="1" t="s">
        <v>29</v>
      </c>
      <c r="C25" s="49">
        <f>C26+C31+C32+C33+C34</f>
        <v>353427.1</v>
      </c>
      <c r="D25" s="49">
        <f>D26+D31+D32+D33+D34</f>
        <v>366532.8</v>
      </c>
      <c r="E25" s="49">
        <f>E26+E31+E32+E33+E34</f>
        <v>366517.39999999997</v>
      </c>
      <c r="F25" s="43">
        <f>E25/C25</f>
        <v>1.0370381897709597</v>
      </c>
      <c r="G25" s="43">
        <f>E25/D25</f>
        <v>0.9999579846605815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353427.1</v>
      </c>
      <c r="D26" s="49">
        <f>D27+D28+D29+D30</f>
        <v>367362.2</v>
      </c>
      <c r="E26" s="49">
        <f>E27+E28+E29+E30</f>
        <v>367346.8</v>
      </c>
      <c r="F26" s="43">
        <f>E26/C26</f>
        <v>1.0393849254909995</v>
      </c>
      <c r="G26" s="43">
        <f>E26/D26</f>
        <v>0.9999580795193408</v>
      </c>
    </row>
    <row r="27" spans="1:7" s="47" customFormat="1" ht="78" customHeight="1" outlineLevel="1">
      <c r="A27" s="48" t="s">
        <v>32</v>
      </c>
      <c r="B27" s="48" t="s">
        <v>33</v>
      </c>
      <c r="C27" s="49">
        <v>90982.8</v>
      </c>
      <c r="D27" s="49">
        <v>90982.8</v>
      </c>
      <c r="E27" s="49">
        <v>90982.8</v>
      </c>
      <c r="F27" s="43">
        <f>E27/C27</f>
        <v>1</v>
      </c>
      <c r="G27" s="43">
        <f>E27/D27</f>
        <v>1</v>
      </c>
    </row>
    <row r="28" spans="1:253" ht="63">
      <c r="A28" s="48" t="s">
        <v>34</v>
      </c>
      <c r="B28" s="48" t="s">
        <v>35</v>
      </c>
      <c r="C28" s="49">
        <v>59444.6</v>
      </c>
      <c r="D28" s="49">
        <v>70542.4</v>
      </c>
      <c r="E28" s="49">
        <v>70537.4</v>
      </c>
      <c r="F28" s="43">
        <f>E28/C28</f>
        <v>1.1866073621489588</v>
      </c>
      <c r="G28" s="43">
        <f>E28/D28</f>
        <v>0.9999291206423371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47.25">
      <c r="A29" s="48" t="s">
        <v>36</v>
      </c>
      <c r="B29" s="48" t="s">
        <v>37</v>
      </c>
      <c r="C29" s="49">
        <v>202459.7</v>
      </c>
      <c r="D29" s="49">
        <v>203376.7</v>
      </c>
      <c r="E29" s="49">
        <v>203366.3</v>
      </c>
      <c r="F29" s="43">
        <f>E29/C29</f>
        <v>1.0044779282000318</v>
      </c>
      <c r="G29" s="43">
        <f>E29/D29</f>
        <v>0.9999488633653707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15.75">
      <c r="A30" s="48" t="s">
        <v>62</v>
      </c>
      <c r="B30" s="48" t="s">
        <v>63</v>
      </c>
      <c r="C30" s="49">
        <v>540</v>
      </c>
      <c r="D30" s="49">
        <v>2460.3</v>
      </c>
      <c r="E30" s="49">
        <v>2460.3</v>
      </c>
      <c r="F30" s="43" t="s">
        <v>14</v>
      </c>
      <c r="G30" s="42">
        <f>E30/D30</f>
        <v>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31.5">
      <c r="A31" s="48" t="s">
        <v>90</v>
      </c>
      <c r="B31" s="50" t="s">
        <v>91</v>
      </c>
      <c r="C31" s="89"/>
      <c r="D31" s="90">
        <v>60</v>
      </c>
      <c r="E31" s="91">
        <v>60</v>
      </c>
      <c r="F31" s="43"/>
      <c r="G31" s="42">
        <f>E31/D31</f>
        <v>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15.75">
      <c r="A32" s="48" t="s">
        <v>92</v>
      </c>
      <c r="B32" s="50" t="s">
        <v>93</v>
      </c>
      <c r="C32" s="89"/>
      <c r="D32" s="90"/>
      <c r="E32" s="91"/>
      <c r="F32" s="78"/>
      <c r="G32" s="9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47.25">
      <c r="A33" s="48" t="s">
        <v>117</v>
      </c>
      <c r="B33" s="50" t="s">
        <v>103</v>
      </c>
      <c r="C33" s="89"/>
      <c r="D33" s="90"/>
      <c r="E33" s="91"/>
      <c r="F33" s="78"/>
      <c r="G33" s="9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31.5">
      <c r="A34" s="48" t="s">
        <v>114</v>
      </c>
      <c r="B34" s="50" t="s">
        <v>66</v>
      </c>
      <c r="C34" s="49"/>
      <c r="D34" s="77">
        <v>-889.4</v>
      </c>
      <c r="E34" s="77">
        <v>-889.4</v>
      </c>
      <c r="F34" s="43"/>
      <c r="G34" s="43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15.75">
      <c r="A35" s="102" t="s">
        <v>38</v>
      </c>
      <c r="B35" s="103"/>
      <c r="C35" s="49">
        <f>C24+C25</f>
        <v>475399.69999999995</v>
      </c>
      <c r="D35" s="49">
        <f>D24+D25</f>
        <v>508905.4</v>
      </c>
      <c r="E35" s="49">
        <f>E24+E25</f>
        <v>515003.6</v>
      </c>
      <c r="F35" s="76">
        <f>E35/C35</f>
        <v>1.0833065313251145</v>
      </c>
      <c r="G35" s="76">
        <f>E35/D35</f>
        <v>1.0119829736528634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7"/>
  <sheetViews>
    <sheetView zoomScalePageLayoutView="0" workbookViewId="0" topLeftCell="A127">
      <selection activeCell="B95" sqref="B95"/>
    </sheetView>
  </sheetViews>
  <sheetFormatPr defaultColWidth="9.00390625" defaultRowHeight="12.75" outlineLevelCol="1"/>
  <cols>
    <col min="1" max="1" width="25.125" style="60" customWidth="1"/>
    <col min="2" max="2" width="33.375" style="60" bestFit="1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5" t="s">
        <v>40</v>
      </c>
      <c r="B1" s="115"/>
      <c r="C1" s="115"/>
      <c r="D1" s="115"/>
      <c r="E1" s="115"/>
      <c r="F1" s="115"/>
      <c r="G1" s="33"/>
    </row>
    <row r="2" spans="1:7" ht="18.75" customHeight="1">
      <c r="A2" s="116" t="s">
        <v>129</v>
      </c>
      <c r="B2" s="116"/>
      <c r="C2" s="116"/>
      <c r="D2" s="116"/>
      <c r="E2" s="116"/>
      <c r="F2" s="116"/>
      <c r="G2" s="34"/>
    </row>
    <row r="3" spans="1:11" ht="13.5" customHeight="1">
      <c r="A3" s="113" t="s">
        <v>2</v>
      </c>
      <c r="B3" s="113" t="s">
        <v>3</v>
      </c>
      <c r="C3" s="125" t="s">
        <v>118</v>
      </c>
      <c r="D3" s="111" t="s">
        <v>119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36" customHeight="1">
      <c r="A4" s="114"/>
      <c r="B4" s="114"/>
      <c r="C4" s="126"/>
      <c r="D4" s="112"/>
      <c r="E4" s="64" t="s">
        <v>130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12715.7</v>
      </c>
      <c r="E5" s="4">
        <f>E6+E7+E8+E9+E10+E11+E12+E13+E14</f>
        <v>12944</v>
      </c>
      <c r="F5" s="4">
        <f>F6+F7+F8+F9+F10+F11+F12+F13+F14</f>
        <v>0</v>
      </c>
      <c r="G5" s="5">
        <f>E5/C5</f>
        <v>1.1022549219974112</v>
      </c>
      <c r="H5" s="16" t="e">
        <f>E5/#REF!</f>
        <v>#REF!</v>
      </c>
      <c r="I5" s="16" t="e">
        <f>E5/#REF!</f>
        <v>#REF!</v>
      </c>
      <c r="J5" s="16">
        <f>E5/C5</f>
        <v>1.1022549219974112</v>
      </c>
      <c r="K5" s="15">
        <f>E5/D5</f>
        <v>1.0179541826246294</v>
      </c>
    </row>
    <row r="6" spans="1:11" ht="12.75">
      <c r="A6" s="67" t="s">
        <v>45</v>
      </c>
      <c r="B6" s="63"/>
      <c r="C6" s="68">
        <v>422.5</v>
      </c>
      <c r="D6" s="68">
        <v>451</v>
      </c>
      <c r="E6" s="69">
        <v>457.6</v>
      </c>
      <c r="F6" s="69"/>
      <c r="G6" s="70"/>
      <c r="H6" s="71"/>
      <c r="I6" s="71"/>
      <c r="J6" s="71">
        <f>E6/C6</f>
        <v>1.083076923076923</v>
      </c>
      <c r="K6" s="71">
        <f>E6/D6</f>
        <v>1.0146341463414634</v>
      </c>
    </row>
    <row r="7" spans="1:11" ht="12.75">
      <c r="A7" s="67" t="s">
        <v>46</v>
      </c>
      <c r="B7" s="63"/>
      <c r="C7" s="68">
        <v>167.9</v>
      </c>
      <c r="D7" s="68">
        <v>207.9</v>
      </c>
      <c r="E7" s="69">
        <v>209.7</v>
      </c>
      <c r="F7" s="69"/>
      <c r="G7" s="70"/>
      <c r="H7" s="71"/>
      <c r="I7" s="71"/>
      <c r="J7" s="71">
        <f>E7/C7</f>
        <v>1.2489577129243596</v>
      </c>
      <c r="K7" s="71">
        <f>E7/D7</f>
        <v>1.0086580086580086</v>
      </c>
    </row>
    <row r="8" spans="1:11" ht="12.75">
      <c r="A8" s="67" t="s">
        <v>47</v>
      </c>
      <c r="B8" s="63"/>
      <c r="C8" s="63">
        <v>383.6</v>
      </c>
      <c r="D8" s="63">
        <v>383.6</v>
      </c>
      <c r="E8" s="68">
        <v>362.3</v>
      </c>
      <c r="F8" s="68"/>
      <c r="G8" s="70"/>
      <c r="H8" s="71"/>
      <c r="I8" s="71"/>
      <c r="J8" s="71">
        <f>E8/C8</f>
        <v>0.9444734098018769</v>
      </c>
      <c r="K8" s="71">
        <f>E8/D8</f>
        <v>0.9444734098018769</v>
      </c>
    </row>
    <row r="9" spans="1:11" ht="12.75">
      <c r="A9" s="67" t="s">
        <v>48</v>
      </c>
      <c r="B9" s="63"/>
      <c r="C9" s="63">
        <v>433.6</v>
      </c>
      <c r="D9" s="63">
        <v>433.6</v>
      </c>
      <c r="E9" s="69">
        <v>439.6</v>
      </c>
      <c r="F9" s="69"/>
      <c r="G9" s="70"/>
      <c r="H9" s="71"/>
      <c r="I9" s="71"/>
      <c r="J9" s="71">
        <f>E9/C9</f>
        <v>1.0138376383763839</v>
      </c>
      <c r="K9" s="71">
        <f>E9/D9</f>
        <v>1.0138376383763839</v>
      </c>
    </row>
    <row r="10" spans="1:11" ht="12.75">
      <c r="A10" s="67" t="s">
        <v>49</v>
      </c>
      <c r="B10" s="63"/>
      <c r="C10" s="68">
        <v>131</v>
      </c>
      <c r="D10" s="68">
        <v>131</v>
      </c>
      <c r="E10" s="69">
        <v>100</v>
      </c>
      <c r="F10" s="69"/>
      <c r="G10" s="70"/>
      <c r="H10" s="71"/>
      <c r="I10" s="71"/>
      <c r="J10" s="71">
        <f>E10/C10</f>
        <v>0.7633587786259542</v>
      </c>
      <c r="K10" s="71">
        <f>E10/D10</f>
        <v>0.7633587786259542</v>
      </c>
    </row>
    <row r="11" spans="1:11" ht="12.75">
      <c r="A11" s="67" t="s">
        <v>50</v>
      </c>
      <c r="B11" s="63"/>
      <c r="C11" s="72">
        <v>1165.7</v>
      </c>
      <c r="D11" s="72">
        <v>1286.6</v>
      </c>
      <c r="E11" s="69">
        <v>1315.3</v>
      </c>
      <c r="F11" s="69"/>
      <c r="G11" s="70"/>
      <c r="H11" s="71"/>
      <c r="I11" s="71"/>
      <c r="J11" s="71">
        <f>E11/C11</f>
        <v>1.1283349060650252</v>
      </c>
      <c r="K11" s="71">
        <f>E11/D11</f>
        <v>1.0223068552774754</v>
      </c>
    </row>
    <row r="12" spans="1:11" ht="12.75">
      <c r="A12" s="67" t="s">
        <v>51</v>
      </c>
      <c r="B12" s="63"/>
      <c r="C12" s="63">
        <v>132.9</v>
      </c>
      <c r="D12" s="63">
        <v>132.9</v>
      </c>
      <c r="E12" s="69">
        <v>167</v>
      </c>
      <c r="F12" s="69"/>
      <c r="G12" s="70"/>
      <c r="H12" s="71"/>
      <c r="I12" s="71"/>
      <c r="J12" s="71">
        <f>E12/C12</f>
        <v>1.256583897667419</v>
      </c>
      <c r="K12" s="71">
        <f>E12/D12</f>
        <v>1.256583897667419</v>
      </c>
    </row>
    <row r="13" spans="1:11" ht="12.75">
      <c r="A13" s="67" t="s">
        <v>52</v>
      </c>
      <c r="B13" s="63"/>
      <c r="C13" s="63">
        <v>207.8</v>
      </c>
      <c r="D13" s="63">
        <v>231</v>
      </c>
      <c r="E13" s="69">
        <v>231.9</v>
      </c>
      <c r="F13" s="69"/>
      <c r="G13" s="70"/>
      <c r="H13" s="71"/>
      <c r="I13" s="71"/>
      <c r="J13" s="71">
        <f>E13/C13</f>
        <v>1.1159769008662175</v>
      </c>
      <c r="K13" s="71">
        <f>E13/D13</f>
        <v>1.0038961038961038</v>
      </c>
    </row>
    <row r="14" spans="1:11" ht="12.75">
      <c r="A14" s="67" t="s">
        <v>53</v>
      </c>
      <c r="B14" s="63"/>
      <c r="C14" s="72">
        <v>8698.2</v>
      </c>
      <c r="D14" s="72">
        <v>9458.1</v>
      </c>
      <c r="E14" s="69">
        <v>9660.6</v>
      </c>
      <c r="F14" s="69"/>
      <c r="G14" s="70"/>
      <c r="H14" s="71"/>
      <c r="I14" s="71"/>
      <c r="J14" s="71">
        <f>E14/C14</f>
        <v>1.1106435814306408</v>
      </c>
      <c r="K14" s="71">
        <f>E14/D14</f>
        <v>1.02141021981159</v>
      </c>
    </row>
    <row r="15" spans="1:12" ht="12.75">
      <c r="A15" s="10" t="s">
        <v>78</v>
      </c>
      <c r="B15" s="21" t="s">
        <v>80</v>
      </c>
      <c r="C15" s="4">
        <f>C16+C17+C18+C19+C20+C21+C22+C23+C24</f>
        <v>12018.1</v>
      </c>
      <c r="D15" s="4">
        <f>D16+D17+D18+D19+D20+D21+D22+D23+D24</f>
        <v>9831.300000000001</v>
      </c>
      <c r="E15" s="12">
        <f>E16+E17+E18+E19+E20+E21+E22+E23+E24</f>
        <v>10509.1</v>
      </c>
      <c r="F15" s="12">
        <f>F16+F17+F18+F19+F20+F21+F22+F23+F24</f>
        <v>0</v>
      </c>
      <c r="G15" s="30">
        <f>E15/C15</f>
        <v>0.8744393872575532</v>
      </c>
      <c r="H15" s="30"/>
      <c r="I15" s="30"/>
      <c r="J15" s="15">
        <f>E15/C15</f>
        <v>0.8744393872575532</v>
      </c>
      <c r="K15" s="15">
        <f>E15/D15</f>
        <v>1.06894306958388</v>
      </c>
      <c r="L15" s="127"/>
    </row>
    <row r="16" spans="1:11" ht="12.75">
      <c r="A16" s="67" t="s">
        <v>45</v>
      </c>
      <c r="B16" s="73"/>
      <c r="C16" s="74">
        <v>1274.3</v>
      </c>
      <c r="D16" s="74">
        <v>1037.3</v>
      </c>
      <c r="E16" s="69">
        <v>1114.3</v>
      </c>
      <c r="F16" s="69"/>
      <c r="G16" s="70"/>
      <c r="H16" s="5"/>
      <c r="I16" s="70"/>
      <c r="J16" s="71">
        <f>E16/C16</f>
        <v>0.8744408694969787</v>
      </c>
      <c r="K16" s="71">
        <f>E16/D16</f>
        <v>1.0742311770943795</v>
      </c>
    </row>
    <row r="17" spans="1:11" ht="12.75">
      <c r="A17" s="67" t="s">
        <v>46</v>
      </c>
      <c r="B17" s="73"/>
      <c r="C17" s="73">
        <v>701.2</v>
      </c>
      <c r="D17" s="73">
        <v>570.8</v>
      </c>
      <c r="E17" s="69">
        <v>613.1</v>
      </c>
      <c r="F17" s="69"/>
      <c r="G17" s="70"/>
      <c r="H17" s="5"/>
      <c r="I17" s="70"/>
      <c r="J17" s="71">
        <f>E17/C17</f>
        <v>0.8743582430119794</v>
      </c>
      <c r="K17" s="71">
        <f>E17/D17</f>
        <v>1.074106517168886</v>
      </c>
    </row>
    <row r="18" spans="1:11" ht="12.75">
      <c r="A18" s="67" t="s">
        <v>47</v>
      </c>
      <c r="B18" s="73"/>
      <c r="C18" s="73">
        <v>992.2</v>
      </c>
      <c r="D18" s="73">
        <v>807.7</v>
      </c>
      <c r="E18" s="69">
        <v>867.6</v>
      </c>
      <c r="F18" s="69"/>
      <c r="G18" s="70"/>
      <c r="H18" s="5"/>
      <c r="I18" s="70"/>
      <c r="J18" s="71">
        <f>E18/C18</f>
        <v>0.8744204797419874</v>
      </c>
      <c r="K18" s="71">
        <f>E18/D18</f>
        <v>1.0741611984647765</v>
      </c>
    </row>
    <row r="19" spans="1:11" ht="12.75">
      <c r="A19" s="67" t="s">
        <v>48</v>
      </c>
      <c r="B19" s="73"/>
      <c r="C19" s="74">
        <v>1150.3</v>
      </c>
      <c r="D19" s="73">
        <v>936.4</v>
      </c>
      <c r="E19" s="69">
        <v>1005.9</v>
      </c>
      <c r="F19" s="69"/>
      <c r="G19" s="70"/>
      <c r="H19" s="5"/>
      <c r="I19" s="70"/>
      <c r="J19" s="71">
        <f>E19/C19</f>
        <v>0.8744675302095106</v>
      </c>
      <c r="K19" s="71">
        <f>E19/D19</f>
        <v>1.0742204186245194</v>
      </c>
    </row>
    <row r="20" spans="1:11" ht="12.75">
      <c r="A20" s="67" t="s">
        <v>49</v>
      </c>
      <c r="B20" s="73"/>
      <c r="C20" s="74">
        <v>1014.1</v>
      </c>
      <c r="D20" s="73">
        <v>825.5</v>
      </c>
      <c r="E20" s="69">
        <v>886.7</v>
      </c>
      <c r="F20" s="69"/>
      <c r="G20" s="70"/>
      <c r="H20" s="5"/>
      <c r="I20" s="70"/>
      <c r="J20" s="71">
        <f>E20/C20</f>
        <v>0.8743713637708314</v>
      </c>
      <c r="K20" s="71">
        <f>E20/D20</f>
        <v>1.074136886735312</v>
      </c>
    </row>
    <row r="21" spans="1:11" ht="12.75">
      <c r="A21" s="67" t="s">
        <v>50</v>
      </c>
      <c r="B21" s="73"/>
      <c r="C21" s="74">
        <v>1464</v>
      </c>
      <c r="D21" s="74">
        <v>1239.7</v>
      </c>
      <c r="E21" s="69">
        <v>1280.1</v>
      </c>
      <c r="F21" s="69"/>
      <c r="G21" s="70"/>
      <c r="H21" s="5"/>
      <c r="I21" s="70"/>
      <c r="J21" s="71">
        <f>E21/C21</f>
        <v>0.8743852459016392</v>
      </c>
      <c r="K21" s="71">
        <f>E21/D21</f>
        <v>1.0325885294829393</v>
      </c>
    </row>
    <row r="22" spans="1:11" ht="12.75">
      <c r="A22" s="67" t="s">
        <v>51</v>
      </c>
      <c r="B22" s="73"/>
      <c r="C22" s="74">
        <v>1322</v>
      </c>
      <c r="D22" s="74">
        <v>1076.2</v>
      </c>
      <c r="E22" s="69">
        <v>1156.1</v>
      </c>
      <c r="F22" s="69"/>
      <c r="G22" s="70"/>
      <c r="H22" s="5"/>
      <c r="I22" s="70"/>
      <c r="J22" s="71">
        <f>E22/C22</f>
        <v>0.8745083207261724</v>
      </c>
      <c r="K22" s="71">
        <f>E22/D22</f>
        <v>1.0742427058167625</v>
      </c>
    </row>
    <row r="23" spans="1:11" ht="12.75">
      <c r="A23" s="67" t="s">
        <v>52</v>
      </c>
      <c r="B23" s="73"/>
      <c r="C23" s="74">
        <v>1339.9</v>
      </c>
      <c r="D23" s="74">
        <v>1090.8</v>
      </c>
      <c r="E23" s="69">
        <v>1171.7</v>
      </c>
      <c r="F23" s="69"/>
      <c r="G23" s="70"/>
      <c r="H23" s="30"/>
      <c r="I23" s="70"/>
      <c r="J23" s="71">
        <f>E23/C23</f>
        <v>0.8744682438987984</v>
      </c>
      <c r="K23" s="71">
        <f>E23/D23</f>
        <v>1.0741657499083241</v>
      </c>
    </row>
    <row r="24" spans="1:11" ht="12.75">
      <c r="A24" s="67" t="s">
        <v>53</v>
      </c>
      <c r="B24" s="73"/>
      <c r="C24" s="74">
        <v>2760.1</v>
      </c>
      <c r="D24" s="74">
        <v>2246.9</v>
      </c>
      <c r="E24" s="69">
        <v>2413.6</v>
      </c>
      <c r="F24" s="69"/>
      <c r="G24" s="70"/>
      <c r="H24" s="5"/>
      <c r="I24" s="70"/>
      <c r="J24" s="71">
        <f>E24/C24</f>
        <v>0.8744610702510779</v>
      </c>
      <c r="K24" s="71">
        <f>E24/D24</f>
        <v>1.0741911077484534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17.5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>E25/C25</f>
        <v>1.4941176470588236</v>
      </c>
      <c r="K25" s="15">
        <f>E25/D25</f>
        <v>2.177142857142857</v>
      </c>
    </row>
    <row r="26" spans="1:11" ht="12.75">
      <c r="A26" s="67" t="s">
        <v>45</v>
      </c>
      <c r="B26" s="63"/>
      <c r="C26" s="68">
        <v>1</v>
      </c>
      <c r="D26" s="68">
        <v>1</v>
      </c>
      <c r="E26" s="69">
        <v>0.9</v>
      </c>
      <c r="F26" s="69"/>
      <c r="G26" s="70"/>
      <c r="H26" s="16"/>
      <c r="I26" s="16"/>
      <c r="J26" s="71">
        <f>E26/C26</f>
        <v>0.9</v>
      </c>
      <c r="K26" s="71">
        <f>E26/D26</f>
        <v>0.9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>
        <v>0.2</v>
      </c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/>
      <c r="D29" s="68"/>
      <c r="E29" s="69">
        <v>0.3</v>
      </c>
      <c r="F29" s="69"/>
      <c r="G29" s="70"/>
      <c r="H29" s="71"/>
      <c r="I29" s="71"/>
      <c r="J29" s="71"/>
      <c r="K29" s="71"/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>
        <v>0.5</v>
      </c>
      <c r="F31" s="69"/>
      <c r="G31" s="70"/>
      <c r="H31" s="71"/>
      <c r="I31" s="71"/>
      <c r="J31" s="71">
        <f>E31/C31</f>
        <v>0.8333333333333334</v>
      </c>
      <c r="K31" s="71">
        <f>E31/D31</f>
        <v>0.8333333333333334</v>
      </c>
    </row>
    <row r="32" spans="1:11" ht="12.75">
      <c r="A32" s="67" t="s">
        <v>51</v>
      </c>
      <c r="B32" s="63"/>
      <c r="C32" s="63">
        <v>0.8</v>
      </c>
      <c r="D32" s="63">
        <v>0.8</v>
      </c>
      <c r="E32" s="69">
        <v>0.3</v>
      </c>
      <c r="F32" s="69"/>
      <c r="G32" s="70"/>
      <c r="H32" s="71"/>
      <c r="I32" s="71"/>
      <c r="J32" s="71">
        <f>E32/C32</f>
        <v>0.37499999999999994</v>
      </c>
      <c r="K32" s="71">
        <f>E32/D32</f>
        <v>0.37499999999999994</v>
      </c>
    </row>
    <row r="33" spans="1:11" ht="12.75">
      <c r="A33" s="67" t="s">
        <v>52</v>
      </c>
      <c r="B33" s="63"/>
      <c r="C33" s="63">
        <v>12.4</v>
      </c>
      <c r="D33" s="63">
        <v>12.4</v>
      </c>
      <c r="E33" s="69">
        <v>33.1</v>
      </c>
      <c r="F33" s="69"/>
      <c r="G33" s="70"/>
      <c r="H33" s="71"/>
      <c r="I33" s="71"/>
      <c r="J33" s="71" t="s">
        <v>14</v>
      </c>
      <c r="K33" s="71" t="s">
        <v>14</v>
      </c>
    </row>
    <row r="34" spans="1:11" ht="12.75">
      <c r="A34" s="67" t="s">
        <v>53</v>
      </c>
      <c r="B34" s="63"/>
      <c r="C34" s="63">
        <v>10.7</v>
      </c>
      <c r="D34" s="63">
        <v>2.7</v>
      </c>
      <c r="E34" s="69">
        <v>2.8</v>
      </c>
      <c r="F34" s="69"/>
      <c r="G34" s="70"/>
      <c r="H34" s="16"/>
      <c r="I34" s="16"/>
      <c r="J34" s="71">
        <f>E34/C34</f>
        <v>0.2616822429906542</v>
      </c>
      <c r="K34" s="71">
        <f>E34/D34</f>
        <v>1.037037037037037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2026.4</v>
      </c>
      <c r="E35" s="4">
        <f>E36+E37+E38+E39+E40+E41+E42+E43+E44</f>
        <v>3973.7999999999997</v>
      </c>
      <c r="F35" s="4">
        <f>F36+F37+F38+F39+F40+F41+F42+F43+F44</f>
        <v>0</v>
      </c>
      <c r="G35" s="30">
        <f>E35/C35</f>
        <v>1.8687923250564331</v>
      </c>
      <c r="H35" s="16"/>
      <c r="I35" s="16"/>
      <c r="J35" s="15">
        <f>E35/C35</f>
        <v>1.8687923250564331</v>
      </c>
      <c r="K35" s="16">
        <f>E35/D35</f>
        <v>1.9610146071851557</v>
      </c>
    </row>
    <row r="36" spans="1:11" ht="12.75">
      <c r="A36" s="67" t="s">
        <v>45</v>
      </c>
      <c r="B36" s="63"/>
      <c r="C36" s="68">
        <v>120</v>
      </c>
      <c r="D36" s="68">
        <v>120</v>
      </c>
      <c r="E36" s="72">
        <v>224.5</v>
      </c>
      <c r="F36" s="72"/>
      <c r="G36" s="70"/>
      <c r="H36" s="71"/>
      <c r="I36" s="71"/>
      <c r="J36" s="71">
        <f>E36/C36</f>
        <v>1.8708333333333333</v>
      </c>
      <c r="K36" s="71">
        <f>E36/D36</f>
        <v>1.8708333333333333</v>
      </c>
    </row>
    <row r="37" spans="1:11" ht="12.75">
      <c r="A37" s="67" t="s">
        <v>46</v>
      </c>
      <c r="B37" s="63"/>
      <c r="C37" s="68">
        <v>104.4</v>
      </c>
      <c r="D37" s="68">
        <v>104.4</v>
      </c>
      <c r="E37" s="72">
        <v>290.6</v>
      </c>
      <c r="F37" s="72"/>
      <c r="G37" s="70"/>
      <c r="H37" s="71"/>
      <c r="I37" s="71"/>
      <c r="J37" s="71" t="s">
        <v>14</v>
      </c>
      <c r="K37" s="71" t="s">
        <v>14</v>
      </c>
    </row>
    <row r="38" spans="1:11" ht="12.75">
      <c r="A38" s="67" t="s">
        <v>47</v>
      </c>
      <c r="B38" s="63"/>
      <c r="C38" s="68">
        <v>198</v>
      </c>
      <c r="D38" s="68">
        <v>198</v>
      </c>
      <c r="E38" s="72">
        <v>220.6</v>
      </c>
      <c r="F38" s="72"/>
      <c r="G38" s="70"/>
      <c r="H38" s="71"/>
      <c r="I38" s="71"/>
      <c r="J38" s="71">
        <f>E38/C38</f>
        <v>1.114141414141414</v>
      </c>
      <c r="K38" s="71">
        <f>E38/D38</f>
        <v>1.114141414141414</v>
      </c>
    </row>
    <row r="39" spans="1:11" ht="12.75">
      <c r="A39" s="67" t="s">
        <v>48</v>
      </c>
      <c r="B39" s="63"/>
      <c r="C39" s="68">
        <v>309.6</v>
      </c>
      <c r="D39" s="68">
        <v>309.6</v>
      </c>
      <c r="E39" s="72">
        <v>515.4</v>
      </c>
      <c r="F39" s="72"/>
      <c r="G39" s="70"/>
      <c r="H39" s="71"/>
      <c r="I39" s="71"/>
      <c r="J39" s="71">
        <f>E39/C39</f>
        <v>1.6647286821705425</v>
      </c>
      <c r="K39" s="71">
        <f>E39/D39</f>
        <v>1.6647286821705425</v>
      </c>
    </row>
    <row r="40" spans="1:11" ht="12.75">
      <c r="A40" s="67" t="s">
        <v>49</v>
      </c>
      <c r="B40" s="63"/>
      <c r="C40" s="68">
        <v>51.6</v>
      </c>
      <c r="D40" s="68">
        <v>51.6</v>
      </c>
      <c r="E40" s="72">
        <v>144.3</v>
      </c>
      <c r="F40" s="72"/>
      <c r="G40" s="70"/>
      <c r="H40" s="71"/>
      <c r="I40" s="71"/>
      <c r="J40" s="71" t="s">
        <v>14</v>
      </c>
      <c r="K40" s="71" t="s">
        <v>14</v>
      </c>
    </row>
    <row r="41" spans="1:11" ht="12.75">
      <c r="A41" s="67" t="s">
        <v>50</v>
      </c>
      <c r="B41" s="63"/>
      <c r="C41" s="68">
        <v>140.4</v>
      </c>
      <c r="D41" s="68">
        <v>140.4</v>
      </c>
      <c r="E41" s="72">
        <v>67.5</v>
      </c>
      <c r="F41" s="72"/>
      <c r="G41" s="70"/>
      <c r="H41" s="71"/>
      <c r="I41" s="71"/>
      <c r="J41" s="71">
        <f>E41/C41</f>
        <v>0.4807692307692307</v>
      </c>
      <c r="K41" s="71">
        <f>E41/D41</f>
        <v>0.4807692307692307</v>
      </c>
    </row>
    <row r="42" spans="1:11" ht="12.75">
      <c r="A42" s="67" t="s">
        <v>51</v>
      </c>
      <c r="B42" s="63"/>
      <c r="C42" s="68">
        <v>79.2</v>
      </c>
      <c r="D42" s="68">
        <v>79.2</v>
      </c>
      <c r="E42" s="72">
        <v>237</v>
      </c>
      <c r="F42" s="72"/>
      <c r="G42" s="70"/>
      <c r="H42" s="71"/>
      <c r="I42" s="71"/>
      <c r="J42" s="71" t="s">
        <v>14</v>
      </c>
      <c r="K42" s="71" t="s">
        <v>14</v>
      </c>
    </row>
    <row r="43" spans="1:12" ht="12.75">
      <c r="A43" s="67" t="s">
        <v>52</v>
      </c>
      <c r="B43" s="63"/>
      <c r="C43" s="68">
        <v>174</v>
      </c>
      <c r="D43" s="68">
        <v>174</v>
      </c>
      <c r="E43" s="72">
        <v>278.3</v>
      </c>
      <c r="F43" s="72"/>
      <c r="G43" s="70"/>
      <c r="H43" s="71"/>
      <c r="I43" s="71"/>
      <c r="J43" s="71">
        <f>E43/C43</f>
        <v>1.599425287356322</v>
      </c>
      <c r="K43" s="71">
        <f>E43/D43</f>
        <v>1.599425287356322</v>
      </c>
      <c r="L43" s="79"/>
    </row>
    <row r="44" spans="1:12" ht="12.75">
      <c r="A44" s="67" t="s">
        <v>53</v>
      </c>
      <c r="B44" s="63"/>
      <c r="C44" s="68">
        <v>949.2</v>
      </c>
      <c r="D44" s="68">
        <v>849.2</v>
      </c>
      <c r="E44" s="72">
        <v>1995.6</v>
      </c>
      <c r="F44" s="72"/>
      <c r="G44" s="70"/>
      <c r="H44" s="71"/>
      <c r="I44" s="71"/>
      <c r="J44" s="71" t="s">
        <v>14</v>
      </c>
      <c r="K44" s="71" t="s">
        <v>14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4248.6</v>
      </c>
      <c r="D45" s="4">
        <f>D46+D47+D48+D49+D50+D51+D52+D53+D54</f>
        <v>4136.7</v>
      </c>
      <c r="E45" s="4">
        <f>E46+E47+E48+E49+E50+E51+E52+E53+E54</f>
        <v>4953.8</v>
      </c>
      <c r="F45" s="4">
        <f>F46+F47+F48+F49+F50+F51+F52+F53+F54</f>
        <v>0</v>
      </c>
      <c r="G45" s="5">
        <f>E45/C45</f>
        <v>1.1659840888763358</v>
      </c>
      <c r="H45" s="16" t="e">
        <f>E45/#REF!</f>
        <v>#REF!</v>
      </c>
      <c r="I45" s="16" t="e">
        <f>E45/#REF!</f>
        <v>#REF!</v>
      </c>
      <c r="J45" s="15">
        <f>E45/C45</f>
        <v>1.1659840888763358</v>
      </c>
      <c r="K45" s="16">
        <f>E45/D45</f>
        <v>1.1975245969009114</v>
      </c>
      <c r="L45" s="79"/>
    </row>
    <row r="46" spans="1:12" ht="12.75">
      <c r="A46" s="67" t="s">
        <v>45</v>
      </c>
      <c r="B46" s="63"/>
      <c r="C46" s="6">
        <v>123</v>
      </c>
      <c r="D46" s="6">
        <v>123</v>
      </c>
      <c r="E46" s="72">
        <v>148.4</v>
      </c>
      <c r="F46" s="72"/>
      <c r="G46" s="70"/>
      <c r="H46" s="71"/>
      <c r="I46" s="71"/>
      <c r="J46" s="71">
        <f>E46/C46</f>
        <v>1.2065040650406504</v>
      </c>
      <c r="K46" s="71">
        <f>E46/D46</f>
        <v>1.2065040650406504</v>
      </c>
      <c r="L46" s="79"/>
    </row>
    <row r="47" spans="1:12" ht="12.75">
      <c r="A47" s="67" t="s">
        <v>46</v>
      </c>
      <c r="B47" s="63"/>
      <c r="C47" s="6">
        <v>201.8</v>
      </c>
      <c r="D47" s="6">
        <v>201.8</v>
      </c>
      <c r="E47" s="72">
        <v>247.1</v>
      </c>
      <c r="F47" s="72"/>
      <c r="G47" s="70"/>
      <c r="H47" s="71"/>
      <c r="I47" s="71"/>
      <c r="J47" s="71">
        <f>E47/C47</f>
        <v>1.2244796828543112</v>
      </c>
      <c r="K47" s="71">
        <f>E47/D47</f>
        <v>1.2244796828543112</v>
      </c>
      <c r="L47" s="79"/>
    </row>
    <row r="48" spans="1:12" ht="12.75">
      <c r="A48" s="67" t="s">
        <v>47</v>
      </c>
      <c r="B48" s="63"/>
      <c r="C48" s="6">
        <v>110.2</v>
      </c>
      <c r="D48" s="6">
        <v>110.2</v>
      </c>
      <c r="E48" s="72">
        <v>34.5</v>
      </c>
      <c r="F48" s="72"/>
      <c r="G48" s="70"/>
      <c r="H48" s="71"/>
      <c r="I48" s="71"/>
      <c r="J48" s="71">
        <f>E48/C48</f>
        <v>0.3130671506352087</v>
      </c>
      <c r="K48" s="71">
        <f>E48/D48</f>
        <v>0.3130671506352087</v>
      </c>
      <c r="L48" s="80"/>
    </row>
    <row r="49" spans="1:12" ht="12.75">
      <c r="A49" s="67" t="s">
        <v>48</v>
      </c>
      <c r="B49" s="63"/>
      <c r="C49" s="6">
        <v>412.8</v>
      </c>
      <c r="D49" s="6">
        <v>412.8</v>
      </c>
      <c r="E49" s="72">
        <v>458.6</v>
      </c>
      <c r="F49" s="72"/>
      <c r="G49" s="70"/>
      <c r="H49" s="71"/>
      <c r="I49" s="71"/>
      <c r="J49" s="71">
        <f>E49/C49</f>
        <v>1.1109496124031009</v>
      </c>
      <c r="K49" s="71">
        <f>E49/D49</f>
        <v>1.1109496124031009</v>
      </c>
      <c r="L49" s="79"/>
    </row>
    <row r="50" spans="1:12" ht="12.75">
      <c r="A50" s="67" t="s">
        <v>49</v>
      </c>
      <c r="B50" s="63"/>
      <c r="C50" s="6">
        <v>42.5</v>
      </c>
      <c r="D50" s="6">
        <v>42.5</v>
      </c>
      <c r="E50" s="72">
        <v>60.5</v>
      </c>
      <c r="F50" s="72"/>
      <c r="G50" s="70"/>
      <c r="H50" s="71"/>
      <c r="I50" s="71"/>
      <c r="J50" s="71">
        <f>E50/C50</f>
        <v>1.423529411764706</v>
      </c>
      <c r="K50" s="71">
        <f>E50/D50</f>
        <v>1.423529411764706</v>
      </c>
      <c r="L50" s="79"/>
    </row>
    <row r="51" spans="1:12" ht="12.75">
      <c r="A51" s="67" t="s">
        <v>50</v>
      </c>
      <c r="B51" s="63"/>
      <c r="C51" s="6">
        <v>1.8</v>
      </c>
      <c r="D51" s="6">
        <v>1.8</v>
      </c>
      <c r="E51" s="72">
        <v>7.1</v>
      </c>
      <c r="F51" s="72"/>
      <c r="G51" s="70"/>
      <c r="H51" s="71"/>
      <c r="I51" s="71"/>
      <c r="J51" s="71" t="s">
        <v>14</v>
      </c>
      <c r="K51" s="71" t="s">
        <v>14</v>
      </c>
      <c r="L51" s="79"/>
    </row>
    <row r="52" spans="1:253" s="9" customFormat="1" ht="12.75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</row>
    <row r="53" spans="1:253" ht="12.75">
      <c r="A53" s="67" t="s">
        <v>52</v>
      </c>
      <c r="B53" s="63"/>
      <c r="C53" s="72">
        <v>69.7</v>
      </c>
      <c r="D53" s="72">
        <v>69.7</v>
      </c>
      <c r="E53" s="72">
        <v>77.3</v>
      </c>
      <c r="F53" s="72"/>
      <c r="G53" s="70"/>
      <c r="H53" s="71"/>
      <c r="I53" s="71"/>
      <c r="J53" s="71">
        <f>E53/C53</f>
        <v>1.1090387374461979</v>
      </c>
      <c r="K53" s="71">
        <f>E53/D53</f>
        <v>1.1090387374461979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7" t="s">
        <v>53</v>
      </c>
      <c r="B54" s="63"/>
      <c r="C54" s="6">
        <v>3286.8</v>
      </c>
      <c r="D54" s="6">
        <v>3174.9</v>
      </c>
      <c r="E54" s="72">
        <v>3920.3</v>
      </c>
      <c r="F54" s="72"/>
      <c r="G54" s="70"/>
      <c r="H54" s="71"/>
      <c r="I54" s="71"/>
      <c r="J54" s="71">
        <f>E54/C54</f>
        <v>1.1927406596081296</v>
      </c>
      <c r="K54" s="71">
        <f>E54/D54</f>
        <v>1.234779048158997</v>
      </c>
    </row>
    <row r="55" spans="1:253" ht="12" customHeight="1">
      <c r="A55" s="7" t="s">
        <v>107</v>
      </c>
      <c r="B55" s="3" t="s">
        <v>96</v>
      </c>
      <c r="C55" s="4">
        <f>C56+C57+C58+C59+C60+C61+C62+C63+C64</f>
        <v>5514.5</v>
      </c>
      <c r="D55" s="4">
        <f>D56+D57+D58+D59+D60+D61+D62+D63+D64</f>
        <v>6720.299999999999</v>
      </c>
      <c r="E55" s="4">
        <f>E56+E57+E58+E59+E60+E61+E62+E63+E64</f>
        <v>11145.7</v>
      </c>
      <c r="F55" s="4">
        <f>F56+F57+F58+F59+F60+F61+F62+F63+F64</f>
        <v>0</v>
      </c>
      <c r="G55" s="5">
        <f>E55/C55</f>
        <v>2.0211623900625626</v>
      </c>
      <c r="H55" s="16" t="e">
        <f>E55/#REF!</f>
        <v>#REF!</v>
      </c>
      <c r="I55" s="16" t="e">
        <f>E55/#REF!</f>
        <v>#REF!</v>
      </c>
      <c r="J55" s="15" t="s">
        <v>14</v>
      </c>
      <c r="K55" s="15">
        <f>E55/D55</f>
        <v>1.6585122687975242</v>
      </c>
      <c r="L55" s="1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" customHeight="1">
      <c r="A56" s="67" t="s">
        <v>45</v>
      </c>
      <c r="B56" s="63"/>
      <c r="C56" s="6">
        <v>661.7</v>
      </c>
      <c r="D56" s="6">
        <v>933.2</v>
      </c>
      <c r="E56" s="72">
        <v>1433.4</v>
      </c>
      <c r="F56" s="72"/>
      <c r="G56" s="70"/>
      <c r="H56" s="71"/>
      <c r="I56" s="71"/>
      <c r="J56" s="71" t="s">
        <v>14</v>
      </c>
      <c r="K56" s="71">
        <f>E56/D56</f>
        <v>1.5360051435919417</v>
      </c>
      <c r="L56" s="79"/>
    </row>
    <row r="57" spans="1:12" ht="12" customHeight="1">
      <c r="A57" s="67" t="s">
        <v>46</v>
      </c>
      <c r="B57" s="63"/>
      <c r="C57" s="6">
        <v>233.7</v>
      </c>
      <c r="D57" s="6">
        <v>425.7</v>
      </c>
      <c r="E57" s="72">
        <v>541.2</v>
      </c>
      <c r="F57" s="72"/>
      <c r="G57" s="70"/>
      <c r="H57" s="71"/>
      <c r="I57" s="71"/>
      <c r="J57" s="71" t="s">
        <v>14</v>
      </c>
      <c r="K57" s="71">
        <f>E57/D57</f>
        <v>1.2713178294573644</v>
      </c>
      <c r="L57" s="79"/>
    </row>
    <row r="58" spans="1:12" ht="12.75">
      <c r="A58" s="67" t="s">
        <v>47</v>
      </c>
      <c r="B58" s="63"/>
      <c r="C58" s="6">
        <v>415.3</v>
      </c>
      <c r="D58" s="6">
        <v>415.3</v>
      </c>
      <c r="E58" s="72">
        <v>1167.7</v>
      </c>
      <c r="F58" s="72"/>
      <c r="G58" s="70"/>
      <c r="H58" s="71"/>
      <c r="I58" s="71"/>
      <c r="J58" s="71" t="s">
        <v>14</v>
      </c>
      <c r="K58" s="71" t="s">
        <v>14</v>
      </c>
      <c r="L58" s="80"/>
    </row>
    <row r="59" spans="1:12" ht="12.75">
      <c r="A59" s="67" t="s">
        <v>48</v>
      </c>
      <c r="B59" s="63"/>
      <c r="C59" s="6">
        <v>521.4</v>
      </c>
      <c r="D59" s="6">
        <v>680.4</v>
      </c>
      <c r="E59" s="72">
        <v>1411</v>
      </c>
      <c r="F59" s="72"/>
      <c r="G59" s="70"/>
      <c r="H59" s="71"/>
      <c r="I59" s="71"/>
      <c r="J59" s="71" t="s">
        <v>14</v>
      </c>
      <c r="K59" s="71" t="s">
        <v>14</v>
      </c>
      <c r="L59" s="79"/>
    </row>
    <row r="60" spans="1:12" ht="12.75">
      <c r="A60" s="67" t="s">
        <v>49</v>
      </c>
      <c r="B60" s="63"/>
      <c r="C60" s="6">
        <v>184.9</v>
      </c>
      <c r="D60" s="6">
        <v>497.4</v>
      </c>
      <c r="E60" s="72">
        <v>571.8</v>
      </c>
      <c r="F60" s="72"/>
      <c r="G60" s="70"/>
      <c r="H60" s="71"/>
      <c r="I60" s="71"/>
      <c r="J60" s="71" t="s">
        <v>14</v>
      </c>
      <c r="K60" s="71">
        <f>E60/D60</f>
        <v>1.1495778045838358</v>
      </c>
      <c r="L60" s="79"/>
    </row>
    <row r="61" spans="1:12" ht="12.75">
      <c r="A61" s="67" t="s">
        <v>50</v>
      </c>
      <c r="B61" s="63"/>
      <c r="C61" s="6">
        <v>450.9</v>
      </c>
      <c r="D61" s="6">
        <v>672.9</v>
      </c>
      <c r="E61" s="72">
        <v>1121</v>
      </c>
      <c r="F61" s="72"/>
      <c r="G61" s="70"/>
      <c r="H61" s="71"/>
      <c r="I61" s="71"/>
      <c r="J61" s="71" t="s">
        <v>14</v>
      </c>
      <c r="K61" s="71">
        <f>E61/D61</f>
        <v>1.6659236142071632</v>
      </c>
      <c r="L61" s="79"/>
    </row>
    <row r="62" spans="1:12" ht="12.75">
      <c r="A62" s="67" t="s">
        <v>51</v>
      </c>
      <c r="B62" s="63"/>
      <c r="C62" s="6">
        <v>163.1</v>
      </c>
      <c r="D62" s="6">
        <v>163.1</v>
      </c>
      <c r="E62" s="72">
        <v>607.6</v>
      </c>
      <c r="F62" s="72"/>
      <c r="G62" s="70"/>
      <c r="H62" s="71"/>
      <c r="I62" s="71"/>
      <c r="J62" s="71" t="s">
        <v>14</v>
      </c>
      <c r="K62" s="71" t="s">
        <v>14</v>
      </c>
      <c r="L62" s="80"/>
    </row>
    <row r="63" spans="1:253" ht="12.75">
      <c r="A63" s="67" t="s">
        <v>52</v>
      </c>
      <c r="B63" s="63"/>
      <c r="C63" s="72">
        <v>728.1</v>
      </c>
      <c r="D63" s="72">
        <v>776.9</v>
      </c>
      <c r="E63" s="72">
        <v>849.8</v>
      </c>
      <c r="F63" s="72"/>
      <c r="G63" s="70"/>
      <c r="H63" s="71"/>
      <c r="I63" s="71"/>
      <c r="J63" s="71">
        <f>E63/C63</f>
        <v>1.1671473698667765</v>
      </c>
      <c r="K63" s="71">
        <f>E63/D63</f>
        <v>1.0938344703308018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7" t="s">
        <v>53</v>
      </c>
      <c r="B64" s="63"/>
      <c r="C64" s="6">
        <v>2155.4</v>
      </c>
      <c r="D64" s="6">
        <v>2155.4</v>
      </c>
      <c r="E64" s="72">
        <v>3442.2</v>
      </c>
      <c r="F64" s="72"/>
      <c r="G64" s="70"/>
      <c r="H64" s="71"/>
      <c r="I64" s="71"/>
      <c r="J64" s="71">
        <f>E64/C64</f>
        <v>1.5970121555163774</v>
      </c>
      <c r="K64" s="71">
        <f>E64/D64</f>
        <v>1.5970121555163774</v>
      </c>
    </row>
    <row r="65" spans="1:11" ht="12.75">
      <c r="A65" s="121" t="s">
        <v>15</v>
      </c>
      <c r="B65" s="122"/>
      <c r="C65" s="13">
        <f>C5+C15+C25+C35+C45+C55</f>
        <v>35676.3</v>
      </c>
      <c r="D65" s="13">
        <f>D5+D15+D25+D35+D45+D55</f>
        <v>35447.9</v>
      </c>
      <c r="E65" s="13">
        <f>E5+E15+E25+E35+E45+E55</f>
        <v>43564.5</v>
      </c>
      <c r="F65" s="13">
        <f>F5+F15+F25+F35+F45+F55</f>
        <v>0</v>
      </c>
      <c r="G65" s="14">
        <f>E65/C65</f>
        <v>1.2211047670302133</v>
      </c>
      <c r="H65" s="14" t="e">
        <f>E65/#REF!</f>
        <v>#REF!</v>
      </c>
      <c r="I65" s="14" t="e">
        <f>E65/#REF!</f>
        <v>#REF!</v>
      </c>
      <c r="J65" s="26">
        <f>E65/C65</f>
        <v>1.2211047670302133</v>
      </c>
      <c r="K65" s="26">
        <f>E65/D65</f>
        <v>1.228972661286</v>
      </c>
    </row>
    <row r="66" spans="1:11" ht="12.75">
      <c r="A66" s="7" t="s">
        <v>85</v>
      </c>
      <c r="B66" s="28" t="s">
        <v>16</v>
      </c>
      <c r="C66" s="4">
        <f>C67</f>
        <v>1936.2</v>
      </c>
      <c r="D66" s="4">
        <f>D67</f>
        <v>1936.2</v>
      </c>
      <c r="E66" s="4">
        <f>E67</f>
        <v>1909.6</v>
      </c>
      <c r="F66" s="4">
        <f>F67</f>
        <v>0</v>
      </c>
      <c r="G66" s="5">
        <f>E66/C66</f>
        <v>0.9862617498192335</v>
      </c>
      <c r="H66" s="5" t="e">
        <f>E66/#REF!</f>
        <v>#REF!</v>
      </c>
      <c r="I66" s="5" t="e">
        <f>E66/#REF!</f>
        <v>#REF!</v>
      </c>
      <c r="J66" s="15">
        <f>E66/C66</f>
        <v>0.9862617498192335</v>
      </c>
      <c r="K66" s="16">
        <f>E66/D66</f>
        <v>0.9862617498192335</v>
      </c>
    </row>
    <row r="67" spans="1:11" ht="12.75">
      <c r="A67" s="67" t="s">
        <v>53</v>
      </c>
      <c r="B67" s="63"/>
      <c r="C67" s="6">
        <v>1936.2</v>
      </c>
      <c r="D67" s="6">
        <v>1936.2</v>
      </c>
      <c r="E67" s="72">
        <v>1909.6</v>
      </c>
      <c r="F67" s="69"/>
      <c r="G67" s="70"/>
      <c r="H67" s="70"/>
      <c r="I67" s="70"/>
      <c r="J67" s="71">
        <f>E67/C67</f>
        <v>0.9862617498192335</v>
      </c>
      <c r="K67" s="71">
        <f>E67/D67</f>
        <v>0.9862617498192335</v>
      </c>
    </row>
    <row r="68" spans="1:253" ht="12.75">
      <c r="A68" s="10" t="s">
        <v>88</v>
      </c>
      <c r="B68" s="87" t="s">
        <v>89</v>
      </c>
      <c r="C68" s="12"/>
      <c r="D68" s="12"/>
      <c r="E68" s="12">
        <f>E69</f>
        <v>123.6</v>
      </c>
      <c r="F68" s="88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4.25" customHeight="1">
      <c r="A69" s="67" t="s">
        <v>53</v>
      </c>
      <c r="B69" s="73"/>
      <c r="C69" s="6"/>
      <c r="D69" s="6"/>
      <c r="E69" s="72">
        <v>123.6</v>
      </c>
      <c r="F69" s="69"/>
      <c r="G69" s="70"/>
      <c r="H69" s="70"/>
      <c r="I69" s="70"/>
      <c r="J69" s="71"/>
      <c r="K69" s="71"/>
    </row>
    <row r="70" spans="1:11" ht="14.25" customHeight="1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250.4</v>
      </c>
      <c r="F70" s="4">
        <f>F71</f>
        <v>0</v>
      </c>
      <c r="G70" s="5">
        <f>E70/C70</f>
        <v>2.504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2.75">
      <c r="A71" s="67" t="s">
        <v>53</v>
      </c>
      <c r="B71" s="73"/>
      <c r="C71" s="6">
        <v>100</v>
      </c>
      <c r="D71" s="6">
        <v>100</v>
      </c>
      <c r="E71" s="72">
        <v>250.4</v>
      </c>
      <c r="F71" s="69"/>
      <c r="G71" s="70"/>
      <c r="H71" s="71"/>
      <c r="I71" s="71"/>
      <c r="J71" s="71" t="s">
        <v>14</v>
      </c>
      <c r="K71" s="71" t="s">
        <v>14</v>
      </c>
    </row>
    <row r="72" spans="1:11" ht="12.75">
      <c r="A72" s="7" t="s">
        <v>125</v>
      </c>
      <c r="B72" s="87" t="s">
        <v>126</v>
      </c>
      <c r="C72" s="12"/>
      <c r="D72" s="12"/>
      <c r="E72" s="12">
        <f>E73</f>
        <v>256.7</v>
      </c>
      <c r="F72" s="88"/>
      <c r="G72" s="30"/>
      <c r="H72" s="15"/>
      <c r="I72" s="15"/>
      <c r="J72" s="15"/>
      <c r="K72" s="15"/>
    </row>
    <row r="73" spans="1:11" ht="12.75">
      <c r="A73" s="67" t="s">
        <v>53</v>
      </c>
      <c r="B73" s="73"/>
      <c r="C73" s="6"/>
      <c r="D73" s="6"/>
      <c r="E73" s="72">
        <v>256.7</v>
      </c>
      <c r="F73" s="69"/>
      <c r="G73" s="70"/>
      <c r="H73" s="71"/>
      <c r="I73" s="71"/>
      <c r="J73" s="71"/>
      <c r="K73" s="71"/>
    </row>
    <row r="74" spans="1:11" ht="12.75">
      <c r="A74" s="121" t="s">
        <v>26</v>
      </c>
      <c r="B74" s="122"/>
      <c r="C74" s="13">
        <f>C66+C70+C72</f>
        <v>2036.2</v>
      </c>
      <c r="D74" s="13">
        <f>D66+D70+D72</f>
        <v>2036.2</v>
      </c>
      <c r="E74" s="13">
        <f>E66+E70+E72</f>
        <v>2416.7</v>
      </c>
      <c r="F74" s="13">
        <f>F66+F70</f>
        <v>0</v>
      </c>
      <c r="G74" s="14">
        <f>E74/C74</f>
        <v>1.1868676947254688</v>
      </c>
      <c r="H74" s="16" t="s">
        <v>14</v>
      </c>
      <c r="I74" s="16" t="s">
        <v>14</v>
      </c>
      <c r="J74" s="26">
        <f>E74/C74</f>
        <v>1.1868676947254688</v>
      </c>
      <c r="K74" s="26">
        <f>E74/D74</f>
        <v>1.1868676947254688</v>
      </c>
    </row>
    <row r="75" spans="1:12" ht="16.5">
      <c r="A75" s="123" t="s">
        <v>55</v>
      </c>
      <c r="B75" s="124"/>
      <c r="C75" s="17">
        <f>C76+C77+C78+C79+C80+C81+C82+C83+C84</f>
        <v>37712.50000000001</v>
      </c>
      <c r="D75" s="17">
        <f>D76+D77+D78+D79+D80+D81+D82+D83+D84</f>
        <v>37484.100000000006</v>
      </c>
      <c r="E75" s="17">
        <f>E76+E77+E78+E79+E80+E81+E82+E83+E84</f>
        <v>46104.8</v>
      </c>
      <c r="F75" s="17">
        <f>F76+F77+F78+F79+F80+F81+F82+F83+F84</f>
        <v>0</v>
      </c>
      <c r="G75" s="42">
        <f>E75/C75</f>
        <v>1.222533642691415</v>
      </c>
      <c r="H75" s="42" t="e">
        <f>E75/#REF!</f>
        <v>#REF!</v>
      </c>
      <c r="I75" s="42" t="e">
        <f>E75/#REF!</f>
        <v>#REF!</v>
      </c>
      <c r="J75" s="86">
        <f>E75/C75</f>
        <v>1.222533642691415</v>
      </c>
      <c r="K75" s="52">
        <f>E75/D75</f>
        <v>1.2299828460600626</v>
      </c>
      <c r="L75" s="127"/>
    </row>
    <row r="76" spans="1:11" ht="12.75">
      <c r="A76" s="67" t="s">
        <v>45</v>
      </c>
      <c r="B76" s="63"/>
      <c r="C76" s="4">
        <f>C6+C16+C26+C36+C46+C56</f>
        <v>2602.5</v>
      </c>
      <c r="D76" s="4">
        <f>D6+D16+D26+D36+D46+D56</f>
        <v>2665.5</v>
      </c>
      <c r="E76" s="4">
        <f>E6+E16+E26+E36+E46+E56</f>
        <v>3379.1000000000004</v>
      </c>
      <c r="F76" s="4">
        <f>F6+F16+F26+F36+F46+F56</f>
        <v>0</v>
      </c>
      <c r="G76" s="30">
        <f>E76/C76</f>
        <v>1.2984053794428436</v>
      </c>
      <c r="H76" s="5" t="e">
        <f>E76/#REF!</f>
        <v>#REF!</v>
      </c>
      <c r="I76" s="5" t="e">
        <f>E76/#REF!</f>
        <v>#REF!</v>
      </c>
      <c r="J76" s="15">
        <f>E76/C76</f>
        <v>1.2984053794428436</v>
      </c>
      <c r="K76" s="16">
        <f>E76/D76</f>
        <v>1.2677171262427314</v>
      </c>
    </row>
    <row r="77" spans="1:11" ht="12.75">
      <c r="A77" s="67" t="s">
        <v>46</v>
      </c>
      <c r="B77" s="63"/>
      <c r="C77" s="4">
        <f>C7+C17+C27+C37+C47+C57</f>
        <v>1409</v>
      </c>
      <c r="D77" s="4">
        <f>D7+D17+D27+D37+D47+D57</f>
        <v>1510.6</v>
      </c>
      <c r="E77" s="4">
        <f>E7+E17+E27+E37+E47+E57</f>
        <v>1901.7</v>
      </c>
      <c r="F77" s="4">
        <f>F7+F17+F27+F37+F47+F57</f>
        <v>0</v>
      </c>
      <c r="G77" s="30">
        <f>E77/C77</f>
        <v>1.349680624556423</v>
      </c>
      <c r="H77" s="5" t="e">
        <f>E77/#REF!</f>
        <v>#REF!</v>
      </c>
      <c r="I77" s="5" t="e">
        <f>E77/#REF!</f>
        <v>#REF!</v>
      </c>
      <c r="J77" s="15">
        <f>E77/C77</f>
        <v>1.349680624556423</v>
      </c>
      <c r="K77" s="16">
        <f>E77/D77</f>
        <v>1.2589037468555542</v>
      </c>
    </row>
    <row r="78" spans="1:11" ht="13.5" customHeight="1">
      <c r="A78" s="67" t="s">
        <v>47</v>
      </c>
      <c r="B78" s="63"/>
      <c r="C78" s="4">
        <f>C8+C18+C28+C38+C48+C58</f>
        <v>2099.3</v>
      </c>
      <c r="D78" s="4">
        <f>D8+D18+D28+D38+D48+D58</f>
        <v>1914.8000000000002</v>
      </c>
      <c r="E78" s="4">
        <f>E8+E18+E28+E38+E48+E58</f>
        <v>2652.9</v>
      </c>
      <c r="F78" s="4">
        <f>F8+F18+F28+F38+F48+F58</f>
        <v>0</v>
      </c>
      <c r="G78" s="30">
        <f>E78/C78</f>
        <v>1.2637069499356928</v>
      </c>
      <c r="H78" s="5" t="e">
        <f>E78/#REF!</f>
        <v>#REF!</v>
      </c>
      <c r="I78" s="5" t="e">
        <f>E78/#REF!</f>
        <v>#REF!</v>
      </c>
      <c r="J78" s="15">
        <f>E78/C78</f>
        <v>1.2637069499356928</v>
      </c>
      <c r="K78" s="16">
        <f>E78/D78</f>
        <v>1.3854710674744097</v>
      </c>
    </row>
    <row r="79" spans="1:12" ht="14.25" customHeight="1">
      <c r="A79" s="67" t="s">
        <v>48</v>
      </c>
      <c r="B79" s="63"/>
      <c r="C79" s="4">
        <f>C9+C19+C29+C39+C49+C59</f>
        <v>2827.7000000000003</v>
      </c>
      <c r="D79" s="4">
        <f>D9+D19+D29+D39+D49+D59</f>
        <v>2772.8</v>
      </c>
      <c r="E79" s="4">
        <f>E9+E19+E29+E39+E49+E59</f>
        <v>3830.7999999999997</v>
      </c>
      <c r="F79" s="4">
        <f>F9+F19+F29+F39+F49+F59</f>
        <v>0</v>
      </c>
      <c r="G79" s="30">
        <f>E79/C79</f>
        <v>1.354740601902606</v>
      </c>
      <c r="H79" s="5" t="e">
        <f>E79/#REF!</f>
        <v>#REF!</v>
      </c>
      <c r="I79" s="5" t="e">
        <f>E79/#REF!</f>
        <v>#REF!</v>
      </c>
      <c r="J79" s="15">
        <f>E79/C79</f>
        <v>1.354740601902606</v>
      </c>
      <c r="K79" s="16">
        <f>E79/D79</f>
        <v>1.3815637622619732</v>
      </c>
      <c r="L79" s="127"/>
    </row>
    <row r="80" spans="1:12" ht="12.75">
      <c r="A80" s="67" t="s">
        <v>49</v>
      </c>
      <c r="B80" s="63"/>
      <c r="C80" s="4">
        <f>C10+C20+C30+C40+C50+C60</f>
        <v>1424.1</v>
      </c>
      <c r="D80" s="4">
        <f>D10+D20+D30+D40+D50+D60</f>
        <v>1548</v>
      </c>
      <c r="E80" s="4">
        <f>E10+E20+E30+E40+E50+E60</f>
        <v>1763.3</v>
      </c>
      <c r="F80" s="4">
        <f>F10+F20+F30+F40+F50+F60</f>
        <v>0</v>
      </c>
      <c r="G80" s="30">
        <f>E80/C80</f>
        <v>1.2381855206797276</v>
      </c>
      <c r="H80" s="5" t="e">
        <f>E80/#REF!</f>
        <v>#REF!</v>
      </c>
      <c r="I80" s="5" t="e">
        <f>E80/#REF!</f>
        <v>#REF!</v>
      </c>
      <c r="J80" s="15">
        <f>E80/C80</f>
        <v>1.2381855206797276</v>
      </c>
      <c r="K80" s="16">
        <f>E80/D80</f>
        <v>1.1390826873385012</v>
      </c>
      <c r="L80" s="127"/>
    </row>
    <row r="81" spans="1:12" ht="12.75">
      <c r="A81" s="67" t="s">
        <v>50</v>
      </c>
      <c r="B81" s="63"/>
      <c r="C81" s="4">
        <f>C11+C21+C31+C41+C51+C61</f>
        <v>3223.4</v>
      </c>
      <c r="D81" s="4">
        <f>D11+D21+D31+D41+D51+D61</f>
        <v>3342.0000000000005</v>
      </c>
      <c r="E81" s="4">
        <f>E11+E21+E31+E41+E51+E61</f>
        <v>3791.4999999999995</v>
      </c>
      <c r="F81" s="4">
        <f>F11+F21+F31+F41+F51+F61</f>
        <v>0</v>
      </c>
      <c r="G81" s="30">
        <f>E81/C81</f>
        <v>1.1762424768877582</v>
      </c>
      <c r="H81" s="5" t="e">
        <f>E81/#REF!</f>
        <v>#REF!</v>
      </c>
      <c r="I81" s="5" t="e">
        <f>E81/#REF!</f>
        <v>#REF!</v>
      </c>
      <c r="J81" s="15">
        <f>E81/C81</f>
        <v>1.1762424768877582</v>
      </c>
      <c r="K81" s="16">
        <f>E81/D81</f>
        <v>1.1345002992220226</v>
      </c>
      <c r="L81" s="127"/>
    </row>
    <row r="82" spans="1:11" ht="12.75">
      <c r="A82" s="67" t="s">
        <v>51</v>
      </c>
      <c r="B82" s="63"/>
      <c r="C82" s="4">
        <f>C12+C22+C32+C42+C52+C62</f>
        <v>1698</v>
      </c>
      <c r="D82" s="4">
        <f>D12+D22+D32+D42+D52+D62</f>
        <v>1452.2</v>
      </c>
      <c r="E82" s="4">
        <f>E12+E22+E32+E42+E52+E62</f>
        <v>2168</v>
      </c>
      <c r="F82" s="4">
        <f>F12+F22+F32+F42+F52+F62</f>
        <v>0</v>
      </c>
      <c r="G82" s="30">
        <f>E82/C82</f>
        <v>1.276796230859835</v>
      </c>
      <c r="H82" s="5" t="e">
        <f>E82/#REF!</f>
        <v>#REF!</v>
      </c>
      <c r="I82" s="5" t="e">
        <f>E82/#REF!</f>
        <v>#REF!</v>
      </c>
      <c r="J82" s="15">
        <f>E82/C82</f>
        <v>1.276796230859835</v>
      </c>
      <c r="K82" s="16">
        <f>E82/D82</f>
        <v>1.4929073130422805</v>
      </c>
    </row>
    <row r="83" spans="1:253" s="9" customFormat="1" ht="13.5" customHeight="1">
      <c r="A83" s="67" t="s">
        <v>52</v>
      </c>
      <c r="B83" s="63"/>
      <c r="C83" s="4">
        <f>C13+C23+C33+C43+C53+C63</f>
        <v>2531.9</v>
      </c>
      <c r="D83" s="4">
        <f>D13+D23+D33+D43+D53+D63</f>
        <v>2354.8</v>
      </c>
      <c r="E83" s="4">
        <f>E13+E23+E33+E43+E53+E63</f>
        <v>2642.1</v>
      </c>
      <c r="F83" s="4">
        <f>F13+F23+F33+F43+F53+F63</f>
        <v>0</v>
      </c>
      <c r="G83" s="30">
        <f>E83/C83</f>
        <v>1.0435246257751096</v>
      </c>
      <c r="H83" s="5" t="e">
        <f>E83/#REF!</f>
        <v>#REF!</v>
      </c>
      <c r="I83" s="5" t="e">
        <f>E83/#REF!</f>
        <v>#REF!</v>
      </c>
      <c r="J83" s="15">
        <f>E83/C83</f>
        <v>1.0435246257751096</v>
      </c>
      <c r="K83" s="16">
        <f>E83/D83</f>
        <v>1.1220061151690164</v>
      </c>
      <c r="L83" s="12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</row>
    <row r="84" spans="1:253" s="9" customFormat="1" ht="12.75">
      <c r="A84" s="67" t="s">
        <v>53</v>
      </c>
      <c r="B84" s="63"/>
      <c r="C84" s="4">
        <f>C14+C24+C34+C44+C54+C64+C67+C71+C69+C73</f>
        <v>19896.600000000006</v>
      </c>
      <c r="D84" s="4">
        <f>D14+D24+D34+D44+D54+D64+D67+D71+D69+D73</f>
        <v>19923.4</v>
      </c>
      <c r="E84" s="4">
        <f>E14+E24+E34+E44+E54+E64+E67+E71+E69+E73</f>
        <v>23975.4</v>
      </c>
      <c r="F84" s="4">
        <f>F14+F24+F34+F44+F54+F64+F67+F71</f>
        <v>0</v>
      </c>
      <c r="G84" s="30">
        <f>E84/C84</f>
        <v>1.2049998492204697</v>
      </c>
      <c r="H84" s="5" t="e">
        <f>E84/#REF!</f>
        <v>#REF!</v>
      </c>
      <c r="I84" s="5" t="e">
        <f>E84/#REF!</f>
        <v>#REF!</v>
      </c>
      <c r="J84" s="15">
        <f>E84/C84</f>
        <v>1.2049998492204697</v>
      </c>
      <c r="K84" s="16">
        <f>E84/D84</f>
        <v>1.2033789413453526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</row>
    <row r="85" spans="1:253" s="9" customFormat="1" ht="47.25">
      <c r="A85" s="19" t="s">
        <v>56</v>
      </c>
      <c r="B85" s="1" t="s">
        <v>57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19803.9</v>
      </c>
      <c r="F85" s="4">
        <f>F86+F87+F88+F89+F90+F91+F92+F93+F94</f>
        <v>0</v>
      </c>
      <c r="G85" s="5">
        <f>E85/C85</f>
        <v>1</v>
      </c>
      <c r="H85" s="16" t="e">
        <f>E85/#REF!</f>
        <v>#REF!</v>
      </c>
      <c r="I85" s="16" t="e">
        <f>E85/#REF!</f>
        <v>#REF!</v>
      </c>
      <c r="J85" s="15">
        <f>E85/C85</f>
        <v>1</v>
      </c>
      <c r="K85" s="16">
        <f>E85/D85</f>
        <v>1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</row>
    <row r="86" spans="1:253" s="9" customFormat="1" ht="12.75">
      <c r="A86" s="67" t="s">
        <v>45</v>
      </c>
      <c r="B86" s="63"/>
      <c r="C86" s="6">
        <v>3481.9</v>
      </c>
      <c r="D86" s="6">
        <v>3481.9</v>
      </c>
      <c r="E86" s="6">
        <v>3481.9</v>
      </c>
      <c r="F86" s="6"/>
      <c r="G86" s="70"/>
      <c r="H86" s="71"/>
      <c r="I86" s="71"/>
      <c r="J86" s="71">
        <f>E86/C86</f>
        <v>1</v>
      </c>
      <c r="K86" s="71">
        <f>E86/D86</f>
        <v>1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</row>
    <row r="87" spans="1:253" s="9" customFormat="1" ht="12.75">
      <c r="A87" s="67" t="s">
        <v>46</v>
      </c>
      <c r="B87" s="63"/>
      <c r="C87" s="6">
        <v>1490.3</v>
      </c>
      <c r="D87" s="6">
        <v>1490.3</v>
      </c>
      <c r="E87" s="6">
        <v>1490.3</v>
      </c>
      <c r="F87" s="6"/>
      <c r="G87" s="70"/>
      <c r="H87" s="71"/>
      <c r="I87" s="71"/>
      <c r="J87" s="71">
        <f>E87/C87</f>
        <v>1</v>
      </c>
      <c r="K87" s="71">
        <f>E87/D87</f>
        <v>1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</row>
    <row r="88" spans="1:253" s="9" customFormat="1" ht="12.75" customHeight="1">
      <c r="A88" s="67" t="s">
        <v>47</v>
      </c>
      <c r="B88" s="63"/>
      <c r="C88" s="6">
        <v>3514</v>
      </c>
      <c r="D88" s="6">
        <v>3514</v>
      </c>
      <c r="E88" s="6">
        <v>3514</v>
      </c>
      <c r="F88" s="6"/>
      <c r="G88" s="70"/>
      <c r="H88" s="71"/>
      <c r="I88" s="71"/>
      <c r="J88" s="71">
        <f>E88/C88</f>
        <v>1</v>
      </c>
      <c r="K88" s="71">
        <f>E88/D88</f>
        <v>1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</row>
    <row r="89" spans="1:253" s="9" customFormat="1" ht="12.75">
      <c r="A89" s="67" t="s">
        <v>48</v>
      </c>
      <c r="B89" s="63"/>
      <c r="C89" s="6">
        <v>2085.9</v>
      </c>
      <c r="D89" s="6">
        <v>2085.9</v>
      </c>
      <c r="E89" s="6">
        <v>2085.9</v>
      </c>
      <c r="F89" s="6"/>
      <c r="G89" s="70"/>
      <c r="H89" s="71"/>
      <c r="I89" s="71"/>
      <c r="J89" s="71">
        <f>E89/C89</f>
        <v>1</v>
      </c>
      <c r="K89" s="71">
        <f>E89/D89</f>
        <v>1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</row>
    <row r="90" spans="1:253" s="9" customFormat="1" ht="12.75">
      <c r="A90" s="67" t="s">
        <v>49</v>
      </c>
      <c r="B90" s="63"/>
      <c r="C90" s="6">
        <v>1795.6</v>
      </c>
      <c r="D90" s="6">
        <v>1795.6</v>
      </c>
      <c r="E90" s="6">
        <v>1795.6</v>
      </c>
      <c r="F90" s="6"/>
      <c r="G90" s="70"/>
      <c r="H90" s="71"/>
      <c r="I90" s="71"/>
      <c r="J90" s="71">
        <f>E90/C90</f>
        <v>1</v>
      </c>
      <c r="K90" s="71">
        <f>E90/D90</f>
        <v>1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</row>
    <row r="91" spans="1:253" s="9" customFormat="1" ht="12.75">
      <c r="A91" s="67" t="s">
        <v>50</v>
      </c>
      <c r="B91" s="63"/>
      <c r="C91" s="6">
        <v>2314.5</v>
      </c>
      <c r="D91" s="6">
        <v>2314.5</v>
      </c>
      <c r="E91" s="6">
        <v>2314.5</v>
      </c>
      <c r="F91" s="6"/>
      <c r="G91" s="70"/>
      <c r="H91" s="71"/>
      <c r="I91" s="71"/>
      <c r="J91" s="71">
        <f>E91/C91</f>
        <v>1</v>
      </c>
      <c r="K91" s="71">
        <f>E91/D91</f>
        <v>1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</row>
    <row r="92" spans="1:253" s="9" customFormat="1" ht="12.75">
      <c r="A92" s="67" t="s">
        <v>51</v>
      </c>
      <c r="B92" s="63"/>
      <c r="C92" s="6">
        <v>2787.4</v>
      </c>
      <c r="D92" s="6">
        <v>2787.4</v>
      </c>
      <c r="E92" s="6">
        <v>2787.4</v>
      </c>
      <c r="F92" s="6"/>
      <c r="G92" s="70"/>
      <c r="H92" s="71"/>
      <c r="I92" s="71"/>
      <c r="J92" s="71">
        <f>E92/C92</f>
        <v>1</v>
      </c>
      <c r="K92" s="71">
        <f>E92/D92</f>
        <v>1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</row>
    <row r="93" spans="1:253" s="9" customFormat="1" ht="12.75">
      <c r="A93" s="67" t="s">
        <v>52</v>
      </c>
      <c r="B93" s="63"/>
      <c r="C93" s="6">
        <v>2334.3</v>
      </c>
      <c r="D93" s="6">
        <v>2334.3</v>
      </c>
      <c r="E93" s="6">
        <v>2334.3</v>
      </c>
      <c r="F93" s="6"/>
      <c r="G93" s="70"/>
      <c r="H93" s="71"/>
      <c r="I93" s="71"/>
      <c r="J93" s="71">
        <f>E93/C93</f>
        <v>1</v>
      </c>
      <c r="K93" s="71">
        <f>E93/D93</f>
        <v>1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</row>
    <row r="94" spans="1:11" ht="12.75">
      <c r="A94" s="83" t="s">
        <v>53</v>
      </c>
      <c r="B94" s="63"/>
      <c r="C94" s="6"/>
      <c r="D94" s="6"/>
      <c r="E94" s="6"/>
      <c r="F94" s="69"/>
      <c r="G94" s="70"/>
      <c r="H94" s="71"/>
      <c r="I94" s="71"/>
      <c r="J94" s="71"/>
      <c r="K94" s="71"/>
    </row>
    <row r="95" spans="1:11" ht="94.5">
      <c r="A95" s="19" t="s">
        <v>58</v>
      </c>
      <c r="B95" s="1" t="s">
        <v>59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991.9</v>
      </c>
      <c r="F95" s="4">
        <f>F96+F97+F98+F99+F100+F101+F102+F103+F104</f>
        <v>0</v>
      </c>
      <c r="G95" s="5">
        <f>E95/C95</f>
        <v>1</v>
      </c>
      <c r="H95" s="5" t="e">
        <f>E95/#REF!</f>
        <v>#REF!</v>
      </c>
      <c r="I95" s="5" t="e">
        <f>E95/#REF!</f>
        <v>#REF!</v>
      </c>
      <c r="J95" s="15">
        <f>E95/C95</f>
        <v>1</v>
      </c>
      <c r="K95" s="16">
        <f>E95/D95</f>
        <v>1</v>
      </c>
    </row>
    <row r="96" spans="1:11" ht="12.75">
      <c r="A96" s="67" t="s">
        <v>45</v>
      </c>
      <c r="B96" s="63"/>
      <c r="C96" s="6">
        <v>76.3</v>
      </c>
      <c r="D96" s="6">
        <v>76.3</v>
      </c>
      <c r="E96" s="6">
        <v>76.3</v>
      </c>
      <c r="F96" s="69"/>
      <c r="G96" s="70">
        <f>E96/C96</f>
        <v>1</v>
      </c>
      <c r="H96" s="70" t="e">
        <f>E96/#REF!</f>
        <v>#REF!</v>
      </c>
      <c r="I96" s="70" t="e">
        <f>E96/#REF!</f>
        <v>#REF!</v>
      </c>
      <c r="J96" s="71">
        <f>E96/C96</f>
        <v>1</v>
      </c>
      <c r="K96" s="71">
        <f>E96/D96</f>
        <v>1</v>
      </c>
    </row>
    <row r="97" spans="1:11" ht="12.75">
      <c r="A97" s="67" t="s">
        <v>46</v>
      </c>
      <c r="B97" s="63"/>
      <c r="C97" s="6">
        <v>76.3</v>
      </c>
      <c r="D97" s="6">
        <v>76.3</v>
      </c>
      <c r="E97" s="6">
        <v>76.3</v>
      </c>
      <c r="F97" s="69"/>
      <c r="G97" s="70">
        <f>E97/C97</f>
        <v>1</v>
      </c>
      <c r="H97" s="70" t="e">
        <f>E97/#REF!</f>
        <v>#REF!</v>
      </c>
      <c r="I97" s="70" t="e">
        <f>E97/#REF!</f>
        <v>#REF!</v>
      </c>
      <c r="J97" s="71">
        <f>E97/C97</f>
        <v>1</v>
      </c>
      <c r="K97" s="71">
        <f>E97/D97</f>
        <v>1</v>
      </c>
    </row>
    <row r="98" spans="1:11" ht="12.75">
      <c r="A98" s="67" t="s">
        <v>47</v>
      </c>
      <c r="B98" s="63"/>
      <c r="C98" s="6">
        <v>76.3</v>
      </c>
      <c r="D98" s="6">
        <v>76.3</v>
      </c>
      <c r="E98" s="6">
        <v>76.3</v>
      </c>
      <c r="F98" s="69"/>
      <c r="G98" s="70">
        <f>E98/C98</f>
        <v>1</v>
      </c>
      <c r="H98" s="70" t="e">
        <f>E98/#REF!</f>
        <v>#REF!</v>
      </c>
      <c r="I98" s="70" t="e">
        <f>E98/#REF!</f>
        <v>#REF!</v>
      </c>
      <c r="J98" s="71">
        <f>E98/C98</f>
        <v>1</v>
      </c>
      <c r="K98" s="71">
        <f>E98/D98</f>
        <v>1</v>
      </c>
    </row>
    <row r="99" spans="1:11" ht="12.75">
      <c r="A99" s="67" t="s">
        <v>48</v>
      </c>
      <c r="B99" s="63"/>
      <c r="C99" s="6">
        <v>76.3</v>
      </c>
      <c r="D99" s="6">
        <v>76.3</v>
      </c>
      <c r="E99" s="6">
        <v>76.3</v>
      </c>
      <c r="F99" s="69"/>
      <c r="G99" s="70">
        <f>E99/C99</f>
        <v>1</v>
      </c>
      <c r="H99" s="70" t="e">
        <f>E99/#REF!</f>
        <v>#REF!</v>
      </c>
      <c r="I99" s="70" t="e">
        <f>E99/#REF!</f>
        <v>#REF!</v>
      </c>
      <c r="J99" s="71">
        <f>E99/C99</f>
        <v>1</v>
      </c>
      <c r="K99" s="71">
        <f>E99/D99</f>
        <v>1</v>
      </c>
    </row>
    <row r="100" spans="1:11" ht="12.75">
      <c r="A100" s="67" t="s">
        <v>49</v>
      </c>
      <c r="B100" s="63"/>
      <c r="C100" s="6">
        <v>76.3</v>
      </c>
      <c r="D100" s="6">
        <v>76.3</v>
      </c>
      <c r="E100" s="6">
        <v>76.3</v>
      </c>
      <c r="F100" s="69"/>
      <c r="G100" s="70">
        <f>E100/C100</f>
        <v>1</v>
      </c>
      <c r="H100" s="70" t="e">
        <f>E100/#REF!</f>
        <v>#REF!</v>
      </c>
      <c r="I100" s="70" t="e">
        <f>E100/#REF!</f>
        <v>#REF!</v>
      </c>
      <c r="J100" s="71">
        <f>E100/C100</f>
        <v>1</v>
      </c>
      <c r="K100" s="71">
        <f>E100/D100</f>
        <v>1</v>
      </c>
    </row>
    <row r="101" spans="1:11" ht="12.75">
      <c r="A101" s="67" t="s">
        <v>50</v>
      </c>
      <c r="B101" s="63"/>
      <c r="C101" s="6">
        <v>76.3</v>
      </c>
      <c r="D101" s="6">
        <v>76.3</v>
      </c>
      <c r="E101" s="6">
        <v>76.3</v>
      </c>
      <c r="F101" s="69"/>
      <c r="G101" s="70">
        <f>E101/C101</f>
        <v>1</v>
      </c>
      <c r="H101" s="70" t="e">
        <f>E101/#REF!</f>
        <v>#REF!</v>
      </c>
      <c r="I101" s="70" t="e">
        <f>E101/#REF!</f>
        <v>#REF!</v>
      </c>
      <c r="J101" s="71">
        <f>E101/C101</f>
        <v>1</v>
      </c>
      <c r="K101" s="71">
        <f>E101/D101</f>
        <v>1</v>
      </c>
    </row>
    <row r="102" spans="1:11" ht="12.75">
      <c r="A102" s="67" t="s">
        <v>51</v>
      </c>
      <c r="B102" s="63"/>
      <c r="C102" s="6">
        <v>76.3</v>
      </c>
      <c r="D102" s="6">
        <v>76.3</v>
      </c>
      <c r="E102" s="6">
        <v>76.3</v>
      </c>
      <c r="F102" s="69"/>
      <c r="G102" s="70">
        <f>E102/C102</f>
        <v>1</v>
      </c>
      <c r="H102" s="70" t="e">
        <f>E102/#REF!</f>
        <v>#REF!</v>
      </c>
      <c r="I102" s="70" t="e">
        <f>E102/#REF!</f>
        <v>#REF!</v>
      </c>
      <c r="J102" s="71">
        <f>E102/C102</f>
        <v>1</v>
      </c>
      <c r="K102" s="71">
        <f>E102/D102</f>
        <v>1</v>
      </c>
    </row>
    <row r="103" spans="1:253" ht="12.75">
      <c r="A103" s="67" t="s">
        <v>52</v>
      </c>
      <c r="B103" s="63"/>
      <c r="C103" s="6">
        <v>76.3</v>
      </c>
      <c r="D103" s="6">
        <v>76.3</v>
      </c>
      <c r="E103" s="6">
        <v>76.3</v>
      </c>
      <c r="F103" s="69"/>
      <c r="G103" s="70">
        <f>E103/C103</f>
        <v>1</v>
      </c>
      <c r="H103" s="70" t="e">
        <f>E103/#REF!</f>
        <v>#REF!</v>
      </c>
      <c r="I103" s="70" t="e">
        <f>E103/#REF!</f>
        <v>#REF!</v>
      </c>
      <c r="J103" s="71">
        <f>E103/C103</f>
        <v>1</v>
      </c>
      <c r="K103" s="71">
        <f>E103/D103</f>
        <v>1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2.75" customHeight="1" hidden="1">
      <c r="A104" s="67" t="s">
        <v>53</v>
      </c>
      <c r="B104" s="63"/>
      <c r="C104" s="29">
        <v>381.5</v>
      </c>
      <c r="D104" s="29">
        <v>381.5</v>
      </c>
      <c r="E104" s="29">
        <v>381.5</v>
      </c>
      <c r="F104" s="69"/>
      <c r="G104" s="70">
        <f>E104/C104</f>
        <v>1</v>
      </c>
      <c r="H104" s="5"/>
      <c r="I104" s="5"/>
      <c r="J104" s="71">
        <f>E104/C104</f>
        <v>1</v>
      </c>
      <c r="K104" s="71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.75">
      <c r="A105" s="19" t="s">
        <v>81</v>
      </c>
      <c r="B105" s="27" t="s">
        <v>87</v>
      </c>
      <c r="C105" s="4">
        <f>C106+C107+C108+C109+C110+C111+C112+C113+C114</f>
        <v>5922.7</v>
      </c>
      <c r="D105" s="4">
        <f>D106+D107+D108+D109+D110+D111+D112+D113+D114</f>
        <v>10704.4</v>
      </c>
      <c r="E105" s="12">
        <f>E106+E107+E108+E109+E110+E111+E112+E113+E114</f>
        <v>9831.3</v>
      </c>
      <c r="F105" s="12">
        <f>F106+F107+F108+F109+F110+F111+F112+F113+F114</f>
        <v>0</v>
      </c>
      <c r="G105" s="5">
        <f>E105/C105</f>
        <v>1.659935502389113</v>
      </c>
      <c r="H105" s="16"/>
      <c r="I105" s="16"/>
      <c r="J105" s="15">
        <f>E105/C105</f>
        <v>1.659935502389113</v>
      </c>
      <c r="K105" s="16">
        <f>E105/D105</f>
        <v>0.9184354097380516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2.75">
      <c r="A106" s="67" t="s">
        <v>45</v>
      </c>
      <c r="B106" s="73"/>
      <c r="C106" s="73">
        <v>12.5</v>
      </c>
      <c r="D106" s="74">
        <v>237.8</v>
      </c>
      <c r="E106" s="72">
        <v>193.4</v>
      </c>
      <c r="F106" s="72"/>
      <c r="G106" s="70"/>
      <c r="H106" s="5"/>
      <c r="I106" s="5"/>
      <c r="J106" s="71" t="s">
        <v>14</v>
      </c>
      <c r="K106" s="71">
        <f>E106/D106</f>
        <v>0.8132884777123633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2.75">
      <c r="A107" s="67" t="s">
        <v>46</v>
      </c>
      <c r="B107" s="73"/>
      <c r="C107" s="73">
        <v>1289.9</v>
      </c>
      <c r="D107" s="74">
        <v>1736.1</v>
      </c>
      <c r="E107" s="72">
        <v>1700.8</v>
      </c>
      <c r="F107" s="72"/>
      <c r="G107" s="70"/>
      <c r="H107" s="5"/>
      <c r="I107" s="5"/>
      <c r="J107" s="71">
        <f>E107/C107</f>
        <v>1.318551825722924</v>
      </c>
      <c r="K107" s="71">
        <f>E107/D107</f>
        <v>0.9796670698692472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2.75">
      <c r="A108" s="67" t="s">
        <v>47</v>
      </c>
      <c r="B108" s="73"/>
      <c r="C108" s="74">
        <v>12.5</v>
      </c>
      <c r="D108" s="74">
        <v>943.9</v>
      </c>
      <c r="E108" s="72">
        <v>755.8</v>
      </c>
      <c r="F108" s="72"/>
      <c r="G108" s="70"/>
      <c r="H108" s="5"/>
      <c r="I108" s="5"/>
      <c r="J108" s="71" t="s">
        <v>14</v>
      </c>
      <c r="K108" s="71">
        <f>E108/D108</f>
        <v>0.8007204152982307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2.75">
      <c r="A109" s="67" t="s">
        <v>48</v>
      </c>
      <c r="B109" s="73"/>
      <c r="C109" s="73">
        <v>12.5</v>
      </c>
      <c r="D109" s="74">
        <v>907.1</v>
      </c>
      <c r="E109" s="72">
        <v>668.5</v>
      </c>
      <c r="F109" s="72"/>
      <c r="G109" s="70"/>
      <c r="H109" s="5"/>
      <c r="I109" s="5"/>
      <c r="J109" s="71" t="s">
        <v>14</v>
      </c>
      <c r="K109" s="71">
        <f>E109/D109</f>
        <v>0.7369639510528057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2.75">
      <c r="A110" s="67" t="s">
        <v>49</v>
      </c>
      <c r="B110" s="73"/>
      <c r="C110" s="73">
        <v>1370.4</v>
      </c>
      <c r="D110" s="74">
        <v>2153.4</v>
      </c>
      <c r="E110" s="72">
        <v>2142</v>
      </c>
      <c r="F110" s="72"/>
      <c r="G110" s="70"/>
      <c r="H110" s="30"/>
      <c r="I110" s="30"/>
      <c r="J110" s="71">
        <f>E110/C110</f>
        <v>1.563047285464098</v>
      </c>
      <c r="K110" s="71">
        <f>E110/D110</f>
        <v>0.994706046252438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2.75">
      <c r="A111" s="67" t="s">
        <v>50</v>
      </c>
      <c r="B111" s="73"/>
      <c r="C111" s="95">
        <v>1388</v>
      </c>
      <c r="D111" s="74">
        <v>1749.3</v>
      </c>
      <c r="E111" s="72">
        <v>1663.4</v>
      </c>
      <c r="F111" s="72"/>
      <c r="G111" s="70"/>
      <c r="H111" s="5"/>
      <c r="I111" s="5"/>
      <c r="J111" s="71">
        <f>E111/C111</f>
        <v>1.1984149855907782</v>
      </c>
      <c r="K111" s="71">
        <f>E111/D111</f>
        <v>0.9508946435717145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7" t="s">
        <v>51</v>
      </c>
      <c r="B112" s="73"/>
      <c r="C112" s="73">
        <v>507.2</v>
      </c>
      <c r="D112" s="74">
        <v>507.2</v>
      </c>
      <c r="E112" s="72">
        <v>507.2</v>
      </c>
      <c r="F112" s="72"/>
      <c r="G112" s="70"/>
      <c r="H112" s="5"/>
      <c r="I112" s="5"/>
      <c r="J112" s="71">
        <f>E112/C112</f>
        <v>1</v>
      </c>
      <c r="K112" s="71">
        <f>E112/D112</f>
        <v>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7" t="s">
        <v>52</v>
      </c>
      <c r="B113" s="73"/>
      <c r="C113" s="73">
        <v>1329.7</v>
      </c>
      <c r="D113" s="74">
        <v>1466.6</v>
      </c>
      <c r="E113" s="72">
        <v>1432.9</v>
      </c>
      <c r="F113" s="72"/>
      <c r="G113" s="70"/>
      <c r="H113" s="5"/>
      <c r="I113" s="5"/>
      <c r="J113" s="71">
        <f>E113/C113</f>
        <v>1.0776114913138302</v>
      </c>
      <c r="K113" s="71">
        <f>E113/D113</f>
        <v>0.9770216828037639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7" t="s">
        <v>53</v>
      </c>
      <c r="B114" s="73"/>
      <c r="C114" s="73"/>
      <c r="D114" s="74">
        <v>1003</v>
      </c>
      <c r="E114" s="72">
        <v>767.3</v>
      </c>
      <c r="F114" s="69"/>
      <c r="G114" s="70"/>
      <c r="H114" s="5"/>
      <c r="I114" s="5"/>
      <c r="J114" s="71"/>
      <c r="K114" s="71">
        <f>E114/D114</f>
        <v>0.7650049850448654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39">
      <c r="A115" s="19" t="s">
        <v>121</v>
      </c>
      <c r="B115" s="27" t="s">
        <v>122</v>
      </c>
      <c r="C115" s="96">
        <f>C116+C117+C118+C119+C120+C121+C122+C123+C124</f>
        <v>0</v>
      </c>
      <c r="D115" s="96">
        <f aca="true" t="shared" si="0" ref="D115:I115">D116+D117+D118+D119+D120+D121+D122+D123+D124</f>
        <v>360.8</v>
      </c>
      <c r="E115" s="96">
        <f t="shared" si="0"/>
        <v>307.9</v>
      </c>
      <c r="F115" s="96">
        <f t="shared" si="0"/>
        <v>0</v>
      </c>
      <c r="G115" s="96">
        <f t="shared" si="0"/>
        <v>0</v>
      </c>
      <c r="H115" s="96">
        <f t="shared" si="0"/>
        <v>0</v>
      </c>
      <c r="I115" s="96">
        <f t="shared" si="0"/>
        <v>0</v>
      </c>
      <c r="J115" s="15"/>
      <c r="K115" s="15">
        <f>E115/D115</f>
        <v>0.853381374722838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67" t="s">
        <v>45</v>
      </c>
      <c r="B116" s="73"/>
      <c r="C116" s="73"/>
      <c r="D116" s="74">
        <v>37.5</v>
      </c>
      <c r="E116" s="72">
        <v>37.5</v>
      </c>
      <c r="F116" s="69"/>
      <c r="G116" s="70"/>
      <c r="H116" s="5"/>
      <c r="I116" s="5"/>
      <c r="J116" s="71"/>
      <c r="K116" s="71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67" t="s">
        <v>46</v>
      </c>
      <c r="B117" s="73"/>
      <c r="C117" s="73"/>
      <c r="D117" s="74"/>
      <c r="E117" s="72"/>
      <c r="F117" s="69"/>
      <c r="G117" s="70"/>
      <c r="H117" s="5"/>
      <c r="I117" s="5"/>
      <c r="J117" s="71"/>
      <c r="K117" s="7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67" t="s">
        <v>47</v>
      </c>
      <c r="B118" s="73"/>
      <c r="C118" s="73"/>
      <c r="D118" s="74"/>
      <c r="E118" s="72"/>
      <c r="F118" s="69"/>
      <c r="G118" s="70"/>
      <c r="H118" s="5"/>
      <c r="I118" s="5"/>
      <c r="J118" s="71"/>
      <c r="K118" s="7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67" t="s">
        <v>48</v>
      </c>
      <c r="B119" s="73"/>
      <c r="C119" s="73"/>
      <c r="D119" s="74"/>
      <c r="E119" s="72"/>
      <c r="F119" s="69"/>
      <c r="G119" s="70"/>
      <c r="H119" s="5"/>
      <c r="I119" s="5"/>
      <c r="J119" s="71"/>
      <c r="K119" s="7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7" t="s">
        <v>49</v>
      </c>
      <c r="B120" s="73"/>
      <c r="C120" s="73"/>
      <c r="D120" s="74">
        <v>109.9</v>
      </c>
      <c r="E120" s="72">
        <v>107.1</v>
      </c>
      <c r="F120" s="69"/>
      <c r="G120" s="70"/>
      <c r="H120" s="5"/>
      <c r="I120" s="5"/>
      <c r="J120" s="71"/>
      <c r="K120" s="71">
        <f>E120/D120</f>
        <v>0.9745222929936305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7" t="s">
        <v>50</v>
      </c>
      <c r="B121" s="73"/>
      <c r="C121" s="73"/>
      <c r="D121" s="74"/>
      <c r="E121" s="72"/>
      <c r="F121" s="69"/>
      <c r="G121" s="70"/>
      <c r="H121" s="5"/>
      <c r="I121" s="5"/>
      <c r="J121" s="71"/>
      <c r="K121" s="7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7" t="s">
        <v>51</v>
      </c>
      <c r="B122" s="73"/>
      <c r="C122" s="73"/>
      <c r="D122" s="74"/>
      <c r="E122" s="72"/>
      <c r="F122" s="69"/>
      <c r="G122" s="70"/>
      <c r="H122" s="5"/>
      <c r="I122" s="5"/>
      <c r="J122" s="71"/>
      <c r="K122" s="7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67" t="s">
        <v>52</v>
      </c>
      <c r="B123" s="73"/>
      <c r="C123" s="73"/>
      <c r="D123" s="74"/>
      <c r="E123" s="72"/>
      <c r="F123" s="69"/>
      <c r="G123" s="70"/>
      <c r="H123" s="5"/>
      <c r="I123" s="5"/>
      <c r="J123" s="71"/>
      <c r="K123" s="7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7" t="s">
        <v>53</v>
      </c>
      <c r="B124" s="73"/>
      <c r="C124" s="73"/>
      <c r="D124" s="74">
        <v>213.4</v>
      </c>
      <c r="E124" s="72">
        <v>163.3</v>
      </c>
      <c r="F124" s="69"/>
      <c r="G124" s="70"/>
      <c r="H124" s="5"/>
      <c r="I124" s="5"/>
      <c r="J124" s="71"/>
      <c r="K124" s="71">
        <f>E124/D124</f>
        <v>0.7652296157450797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39">
      <c r="A125" s="19" t="s">
        <v>123</v>
      </c>
      <c r="B125" s="27" t="s">
        <v>124</v>
      </c>
      <c r="C125" s="96">
        <f>C126+C127+C128+C129+C130+C131+C132+C133+C134</f>
        <v>0</v>
      </c>
      <c r="D125" s="96">
        <f aca="true" t="shared" si="1" ref="D125:I125">D126+D127+D128+D129+D130+D131+D132+D133+D134</f>
        <v>1812.8000000000002</v>
      </c>
      <c r="E125" s="96">
        <f t="shared" si="1"/>
        <v>1503.3000000000002</v>
      </c>
      <c r="F125" s="96">
        <f t="shared" si="1"/>
        <v>0</v>
      </c>
      <c r="G125" s="96">
        <f t="shared" si="1"/>
        <v>0</v>
      </c>
      <c r="H125" s="96">
        <f t="shared" si="1"/>
        <v>0</v>
      </c>
      <c r="I125" s="96">
        <f t="shared" si="1"/>
        <v>0</v>
      </c>
      <c r="J125" s="15"/>
      <c r="K125" s="15">
        <f>E125/D125</f>
        <v>0.8292696381288615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7" t="s">
        <v>45</v>
      </c>
      <c r="B126" s="73"/>
      <c r="C126" s="73"/>
      <c r="D126" s="74">
        <v>78.1</v>
      </c>
      <c r="E126" s="72">
        <v>78.1</v>
      </c>
      <c r="F126" s="69"/>
      <c r="G126" s="70"/>
      <c r="H126" s="5"/>
      <c r="I126" s="5"/>
      <c r="J126" s="71"/>
      <c r="K126" s="71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>
      <c r="A127" s="67" t="s">
        <v>46</v>
      </c>
      <c r="B127" s="73"/>
      <c r="C127" s="73"/>
      <c r="D127" s="74">
        <v>230.9</v>
      </c>
      <c r="E127" s="72">
        <v>212.5</v>
      </c>
      <c r="F127" s="69"/>
      <c r="G127" s="70"/>
      <c r="H127" s="5"/>
      <c r="I127" s="5"/>
      <c r="J127" s="71"/>
      <c r="K127" s="71">
        <f>E127/D127</f>
        <v>0.92031182330013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2.75">
      <c r="A128" s="67" t="s">
        <v>47</v>
      </c>
      <c r="B128" s="73"/>
      <c r="C128" s="73"/>
      <c r="D128" s="74">
        <v>385.1</v>
      </c>
      <c r="E128" s="72">
        <v>299.6</v>
      </c>
      <c r="F128" s="69"/>
      <c r="G128" s="70"/>
      <c r="H128" s="5"/>
      <c r="I128" s="5"/>
      <c r="J128" s="71"/>
      <c r="K128" s="71">
        <f>E128/D128</f>
        <v>0.777979745520644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67" t="s">
        <v>48</v>
      </c>
      <c r="B129" s="73"/>
      <c r="C129" s="73"/>
      <c r="D129" s="74">
        <v>468.1</v>
      </c>
      <c r="E129" s="72">
        <v>343.2</v>
      </c>
      <c r="F129" s="69"/>
      <c r="G129" s="70"/>
      <c r="H129" s="5"/>
      <c r="I129" s="5"/>
      <c r="J129" s="71"/>
      <c r="K129" s="71">
        <f>E129/D129</f>
        <v>0.7331766716513565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67" t="s">
        <v>49</v>
      </c>
      <c r="B130" s="73"/>
      <c r="C130" s="73"/>
      <c r="D130" s="74">
        <v>129.8</v>
      </c>
      <c r="E130" s="72">
        <v>126.6</v>
      </c>
      <c r="F130" s="69"/>
      <c r="G130" s="70"/>
      <c r="H130" s="5"/>
      <c r="I130" s="5"/>
      <c r="J130" s="71"/>
      <c r="K130" s="71">
        <f>E130/D130</f>
        <v>0.9753466872110939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67" t="s">
        <v>50</v>
      </c>
      <c r="B131" s="73"/>
      <c r="C131" s="73"/>
      <c r="D131" s="74">
        <v>181.4</v>
      </c>
      <c r="E131" s="72">
        <v>181.4</v>
      </c>
      <c r="F131" s="69"/>
      <c r="G131" s="70"/>
      <c r="H131" s="5"/>
      <c r="I131" s="5"/>
      <c r="J131" s="71"/>
      <c r="K131" s="71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67" t="s">
        <v>51</v>
      </c>
      <c r="B132" s="73"/>
      <c r="C132" s="73"/>
      <c r="D132" s="74"/>
      <c r="E132" s="72"/>
      <c r="F132" s="69"/>
      <c r="G132" s="70"/>
      <c r="H132" s="5"/>
      <c r="I132" s="5"/>
      <c r="J132" s="71"/>
      <c r="K132" s="71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67" t="s">
        <v>52</v>
      </c>
      <c r="B133" s="73"/>
      <c r="C133" s="73"/>
      <c r="D133" s="74">
        <v>62</v>
      </c>
      <c r="E133" s="72">
        <v>49.7</v>
      </c>
      <c r="F133" s="69"/>
      <c r="G133" s="70"/>
      <c r="H133" s="5"/>
      <c r="I133" s="5"/>
      <c r="J133" s="71"/>
      <c r="K133" s="71">
        <f>E133/D133</f>
        <v>0.8016129032258065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67" t="s">
        <v>53</v>
      </c>
      <c r="B134" s="73"/>
      <c r="C134" s="73"/>
      <c r="D134" s="74">
        <v>277.4</v>
      </c>
      <c r="E134" s="72">
        <v>212.2</v>
      </c>
      <c r="F134" s="69"/>
      <c r="G134" s="70"/>
      <c r="H134" s="5"/>
      <c r="I134" s="5"/>
      <c r="J134" s="71"/>
      <c r="K134" s="71">
        <f>E134/D134</f>
        <v>0.7649603460706561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2.75">
      <c r="A135" s="117" t="s">
        <v>60</v>
      </c>
      <c r="B135" s="118"/>
      <c r="C135" s="12">
        <f>C136+C137+C138+C139+C140+C141+C142+C143+C144</f>
        <v>26718.5</v>
      </c>
      <c r="D135" s="12">
        <f>D136+D137+D138+D139+D140+D141+D142+D143+D144</f>
        <v>33673.8</v>
      </c>
      <c r="E135" s="12">
        <f>E136+E137+E138+E139+E140+E141+E142+E143+E144</f>
        <v>32438.300000000003</v>
      </c>
      <c r="F135" s="12">
        <f>F136+F137+F138+F139+F140+F141+F142+F143+F144</f>
        <v>0</v>
      </c>
      <c r="G135" s="30">
        <f>E135/C135</f>
        <v>1.2140763890188446</v>
      </c>
      <c r="H135" s="5" t="e">
        <f>E135/#REF!</f>
        <v>#REF!</v>
      </c>
      <c r="I135" s="5" t="e">
        <f>E135/#REF!</f>
        <v>#REF!</v>
      </c>
      <c r="J135" s="15">
        <f>E135/C135</f>
        <v>1.2140763890188446</v>
      </c>
      <c r="K135" s="16">
        <f>E135/D135</f>
        <v>0.9633097541708985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2.75">
      <c r="A136" s="20" t="s">
        <v>45</v>
      </c>
      <c r="B136" s="21"/>
      <c r="C136" s="4">
        <f>C96+C86+C106+C116+C126</f>
        <v>3570.7000000000003</v>
      </c>
      <c r="D136" s="4">
        <f>D96+D86+D106+D116+D126</f>
        <v>3911.6000000000004</v>
      </c>
      <c r="E136" s="4">
        <f>E96+E86+E106+E116+E126</f>
        <v>3867.2000000000003</v>
      </c>
      <c r="F136" s="4">
        <f>F96+F86+F106+F116+F126</f>
        <v>0</v>
      </c>
      <c r="G136" s="4">
        <f>G96+G86+G106+G116+G126</f>
        <v>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1.0830369395356654</v>
      </c>
      <c r="K136" s="16">
        <f>E136/D136</f>
        <v>0.9886491461294611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2.75">
      <c r="A137" s="20" t="s">
        <v>46</v>
      </c>
      <c r="B137" s="11"/>
      <c r="C137" s="4">
        <f>C97+C87+C107+C117+C127</f>
        <v>2856.5</v>
      </c>
      <c r="D137" s="4">
        <f>D97+D87+D107+D117+D127</f>
        <v>3533.6</v>
      </c>
      <c r="E137" s="4">
        <f>E97+E87+E107+E117+E127</f>
        <v>3479.8999999999996</v>
      </c>
      <c r="F137" s="4">
        <f>F97+F87+F107+F117+F127</f>
        <v>0</v>
      </c>
      <c r="G137" s="4">
        <f>G97+G87+G107+G117+G127</f>
        <v>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1.2182391037983544</v>
      </c>
      <c r="K137" s="16">
        <f>E137/D137</f>
        <v>0.984803033733303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2.75">
      <c r="A138" s="20" t="s">
        <v>47</v>
      </c>
      <c r="B138" s="11"/>
      <c r="C138" s="4">
        <f>C98+C88+C108+C118+C128</f>
        <v>3602.8</v>
      </c>
      <c r="D138" s="4">
        <f>D98+D88+D108+D118+D128</f>
        <v>4919.3</v>
      </c>
      <c r="E138" s="4">
        <f>E98+E88+E108+E118+E128</f>
        <v>4645.700000000001</v>
      </c>
      <c r="F138" s="4">
        <f>F98+F88+F108+F118+F128</f>
        <v>0</v>
      </c>
      <c r="G138" s="4">
        <f>G98+G88+G108+G118+G128</f>
        <v>1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1.289469301654269</v>
      </c>
      <c r="K138" s="16">
        <f>E138/D138</f>
        <v>0.9443823308194257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2.75">
      <c r="A139" s="20" t="s">
        <v>48</v>
      </c>
      <c r="B139" s="21"/>
      <c r="C139" s="4">
        <f>C99+C89+C109+C119+C129</f>
        <v>2174.7000000000003</v>
      </c>
      <c r="D139" s="4">
        <f>D99+D89+D109+D119+D129</f>
        <v>3537.4</v>
      </c>
      <c r="E139" s="4">
        <f>E99+E89+E109+E119+E129</f>
        <v>3173.9</v>
      </c>
      <c r="F139" s="4">
        <f>F99+F89+F109+F119+F129</f>
        <v>0</v>
      </c>
      <c r="G139" s="4">
        <f>G99+G89+G109+G119+G129</f>
        <v>1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1.4594656734262195</v>
      </c>
      <c r="K139" s="16">
        <f>E139/D139</f>
        <v>0.897240911403856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2.75">
      <c r="A140" s="20" t="s">
        <v>49</v>
      </c>
      <c r="B140" s="11"/>
      <c r="C140" s="4">
        <f>C100+C90+C110+C120+C130</f>
        <v>3242.3</v>
      </c>
      <c r="D140" s="4">
        <f>D100+D90+D110+D120+D130</f>
        <v>4265</v>
      </c>
      <c r="E140" s="4">
        <f>E100+E90+E110+E120+E130</f>
        <v>4247.6</v>
      </c>
      <c r="F140" s="4">
        <f>F100+F90+F110+F120+F130</f>
        <v>0</v>
      </c>
      <c r="G140" s="4">
        <f>G100+G90+G110+G120+G130</f>
        <v>1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1.310057675107177</v>
      </c>
      <c r="K140" s="16">
        <f>E140/D140</f>
        <v>0.9959202813599063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2.75">
      <c r="A141" s="20" t="s">
        <v>50</v>
      </c>
      <c r="B141" s="11"/>
      <c r="C141" s="4">
        <f>C101+C91+C111+C121+C131</f>
        <v>3778.8</v>
      </c>
      <c r="D141" s="4">
        <f>D101+D91+D111+D121+D131</f>
        <v>4321.5</v>
      </c>
      <c r="E141" s="4">
        <f>E101+E91+E111+E121+E131</f>
        <v>4235.6</v>
      </c>
      <c r="F141" s="4">
        <f>F101+F91+F111+F121+F131</f>
        <v>0</v>
      </c>
      <c r="G141" s="4">
        <f>G101+G91+G111+G121+G131</f>
        <v>1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1.1208849370170424</v>
      </c>
      <c r="K141" s="16">
        <f>E141/D141</f>
        <v>0.9801226426009488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2.75">
      <c r="A142" s="20" t="s">
        <v>51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3370.9</v>
      </c>
      <c r="F142" s="4">
        <f>F102+F92+F112+F122+F132</f>
        <v>0</v>
      </c>
      <c r="G142" s="4">
        <f>G102+G92+G112+G122+G132</f>
        <v>1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1</v>
      </c>
      <c r="K142" s="16">
        <f>E142/D142</f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11" ht="12.75">
      <c r="A143" s="20" t="s">
        <v>52</v>
      </c>
      <c r="B143" s="11"/>
      <c r="C143" s="4">
        <f>C103+C93+C113+C123+C133</f>
        <v>3740.3</v>
      </c>
      <c r="D143" s="4">
        <f>D103+D93+D113+D123+D133</f>
        <v>3939.2000000000003</v>
      </c>
      <c r="E143" s="4">
        <f>E103+E93+E113+E123+E133</f>
        <v>3893.2000000000003</v>
      </c>
      <c r="F143" s="4">
        <f>F103+F93+F113+F123+F133</f>
        <v>0</v>
      </c>
      <c r="G143" s="4">
        <f>G103+G93+G113+G123+G133</f>
        <v>1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1.0408790738710798</v>
      </c>
      <c r="K143" s="16">
        <f>E143/D143</f>
        <v>0.9883225020308692</v>
      </c>
    </row>
    <row r="144" spans="1:11" ht="12.75">
      <c r="A144" s="20" t="s">
        <v>53</v>
      </c>
      <c r="B144" s="11"/>
      <c r="C144" s="4">
        <f>C104+C94+C114+C124+C134</f>
        <v>381.5</v>
      </c>
      <c r="D144" s="4">
        <f>D104+D94+D114+D124+D134</f>
        <v>1875.3000000000002</v>
      </c>
      <c r="E144" s="4">
        <f>E104+E94+E114+E124+E134</f>
        <v>1524.3</v>
      </c>
      <c r="F144" s="4">
        <f>F104+F94+F114+F124+F134</f>
        <v>0</v>
      </c>
      <c r="G144" s="4">
        <f>G104+G94+G114+G124+G134</f>
        <v>1</v>
      </c>
      <c r="H144" s="4">
        <f>H104+H94+H114+H124+H134</f>
        <v>0</v>
      </c>
      <c r="I144" s="4">
        <f>I104+I94+I114+I124+I134</f>
        <v>0</v>
      </c>
      <c r="J144" s="15">
        <f>E144/C144</f>
        <v>3.9955439056356488</v>
      </c>
      <c r="K144" s="16">
        <f>E144/D144</f>
        <v>0.8128299472084466</v>
      </c>
    </row>
    <row r="145" spans="1:11" ht="16.5">
      <c r="A145" s="119" t="s">
        <v>38</v>
      </c>
      <c r="B145" s="120"/>
      <c r="C145" s="17">
        <f>C135+C75</f>
        <v>64431.00000000001</v>
      </c>
      <c r="D145" s="17">
        <f>D135+D75</f>
        <v>71157.90000000001</v>
      </c>
      <c r="E145" s="17">
        <f>E135+E75</f>
        <v>78543.1</v>
      </c>
      <c r="F145" s="84">
        <f>F135+F75</f>
        <v>0</v>
      </c>
      <c r="G145" s="18">
        <f>E145/C145</f>
        <v>1.219026555540035</v>
      </c>
      <c r="H145" s="18" t="e">
        <f>E145/#REF!</f>
        <v>#REF!</v>
      </c>
      <c r="I145" s="18" t="e">
        <f>E145/#REF!</f>
        <v>#REF!</v>
      </c>
      <c r="J145" s="86">
        <f>E145/C145</f>
        <v>1.219026555540035</v>
      </c>
      <c r="K145" s="52">
        <f>E145/D145</f>
        <v>1.1037860869980705</v>
      </c>
    </row>
    <row r="146" spans="1:11" ht="15">
      <c r="A146" s="22" t="s">
        <v>45</v>
      </c>
      <c r="B146" s="23"/>
      <c r="C146" s="24">
        <f>C76+C136</f>
        <v>6173.200000000001</v>
      </c>
      <c r="D146" s="24">
        <f>D76+D136</f>
        <v>6577.1</v>
      </c>
      <c r="E146" s="24">
        <f>E76+E136</f>
        <v>7246.300000000001</v>
      </c>
      <c r="F146" s="85">
        <f>F76+F136</f>
        <v>0</v>
      </c>
      <c r="G146" s="51">
        <f>E146/C146</f>
        <v>1.1738320482083846</v>
      </c>
      <c r="H146" s="51" t="e">
        <f>E146/#REF!</f>
        <v>#REF!</v>
      </c>
      <c r="I146" s="51" t="e">
        <f>E146/#REF!</f>
        <v>#REF!</v>
      </c>
      <c r="J146" s="93">
        <f>E146/C146</f>
        <v>1.1738320482083846</v>
      </c>
      <c r="K146" s="94">
        <f>E146/D146</f>
        <v>1.1017469705493304</v>
      </c>
    </row>
    <row r="147" spans="1:11" ht="15">
      <c r="A147" s="22" t="s">
        <v>46</v>
      </c>
      <c r="B147" s="23"/>
      <c r="C147" s="24">
        <f>C77+C137</f>
        <v>4265.5</v>
      </c>
      <c r="D147" s="24">
        <f>D77+D137</f>
        <v>5044.2</v>
      </c>
      <c r="E147" s="24">
        <f>E77+E137</f>
        <v>5381.599999999999</v>
      </c>
      <c r="F147" s="85">
        <f>F77+F137</f>
        <v>0</v>
      </c>
      <c r="G147" s="51">
        <f>E147/C147</f>
        <v>1.2616574844684092</v>
      </c>
      <c r="H147" s="51" t="e">
        <f>E147/#REF!</f>
        <v>#REF!</v>
      </c>
      <c r="I147" s="51" t="e">
        <f>E147/#REF!</f>
        <v>#REF!</v>
      </c>
      <c r="J147" s="93">
        <f>E147/C147</f>
        <v>1.2616574844684092</v>
      </c>
      <c r="K147" s="94">
        <f>E147/D147</f>
        <v>1.066888703857896</v>
      </c>
    </row>
    <row r="148" spans="1:11" ht="15">
      <c r="A148" s="22" t="s">
        <v>47</v>
      </c>
      <c r="B148" s="23"/>
      <c r="C148" s="24">
        <f>C78+C138</f>
        <v>5702.1</v>
      </c>
      <c r="D148" s="24">
        <f>D78+D138</f>
        <v>6834.1</v>
      </c>
      <c r="E148" s="24">
        <f>E78+E138</f>
        <v>7298.6</v>
      </c>
      <c r="F148" s="85">
        <f>F78+F138</f>
        <v>0</v>
      </c>
      <c r="G148" s="51">
        <f>E148/C148</f>
        <v>1.279984567089318</v>
      </c>
      <c r="H148" s="51" t="e">
        <f>E148/#REF!</f>
        <v>#REF!</v>
      </c>
      <c r="I148" s="51" t="e">
        <f>E148/#REF!</f>
        <v>#REF!</v>
      </c>
      <c r="J148" s="93">
        <f>E148/C148</f>
        <v>1.279984567089318</v>
      </c>
      <c r="K148" s="94">
        <f>E148/D148</f>
        <v>1.0679679840798348</v>
      </c>
    </row>
    <row r="149" spans="1:11" ht="15">
      <c r="A149" s="22" t="s">
        <v>48</v>
      </c>
      <c r="B149" s="23"/>
      <c r="C149" s="24">
        <f>C79+C139</f>
        <v>5002.400000000001</v>
      </c>
      <c r="D149" s="24">
        <f>D79+D139</f>
        <v>6310.200000000001</v>
      </c>
      <c r="E149" s="24">
        <f>E79+E139</f>
        <v>7004.7</v>
      </c>
      <c r="F149" s="85">
        <f>F79+F139</f>
        <v>0</v>
      </c>
      <c r="G149" s="51">
        <f>E149/C149</f>
        <v>1.4002678714217174</v>
      </c>
      <c r="H149" s="51" t="e">
        <f>E149/#REF!</f>
        <v>#REF!</v>
      </c>
      <c r="I149" s="51" t="e">
        <f>E149/#REF!</f>
        <v>#REF!</v>
      </c>
      <c r="J149" s="93">
        <f>E149/C149</f>
        <v>1.4002678714217174</v>
      </c>
      <c r="K149" s="94">
        <f>E149/D149</f>
        <v>1.1100599030141673</v>
      </c>
    </row>
    <row r="150" spans="1:11" ht="15">
      <c r="A150" s="22" t="s">
        <v>49</v>
      </c>
      <c r="B150" s="23"/>
      <c r="C150" s="24">
        <f>C80+C140</f>
        <v>4666.4</v>
      </c>
      <c r="D150" s="24">
        <f>D80+D140</f>
        <v>5813</v>
      </c>
      <c r="E150" s="24">
        <f>E80+E140</f>
        <v>6010.900000000001</v>
      </c>
      <c r="F150" s="85">
        <f>F80+F140</f>
        <v>0</v>
      </c>
      <c r="G150" s="51">
        <f>E150/C150</f>
        <v>1.288123607063261</v>
      </c>
      <c r="H150" s="51" t="e">
        <f>E150/#REF!</f>
        <v>#REF!</v>
      </c>
      <c r="I150" s="51" t="e">
        <f>E150/#REF!</f>
        <v>#REF!</v>
      </c>
      <c r="J150" s="93">
        <f>E150/C150</f>
        <v>1.288123607063261</v>
      </c>
      <c r="K150" s="94">
        <f>E150/D150</f>
        <v>1.0340443832788577</v>
      </c>
    </row>
    <row r="151" spans="1:11" ht="15">
      <c r="A151" s="22" t="s">
        <v>50</v>
      </c>
      <c r="B151" s="23"/>
      <c r="C151" s="24">
        <f>C81+C141</f>
        <v>7002.200000000001</v>
      </c>
      <c r="D151" s="24">
        <f>D81+D141</f>
        <v>7663.5</v>
      </c>
      <c r="E151" s="24">
        <f>E81+E141</f>
        <v>8027.1</v>
      </c>
      <c r="F151" s="85">
        <f>F81+F141</f>
        <v>0</v>
      </c>
      <c r="G151" s="51">
        <f>E151/C151</f>
        <v>1.1463682842535203</v>
      </c>
      <c r="H151" s="51" t="e">
        <f>E151/#REF!</f>
        <v>#REF!</v>
      </c>
      <c r="I151" s="51" t="e">
        <f>E151/#REF!</f>
        <v>#REF!</v>
      </c>
      <c r="J151" s="93">
        <f>E151/C151</f>
        <v>1.1463682842535203</v>
      </c>
      <c r="K151" s="94">
        <f>E151/D151</f>
        <v>1.0474456840869055</v>
      </c>
    </row>
    <row r="152" spans="1:11" ht="15">
      <c r="A152" s="22" t="s">
        <v>51</v>
      </c>
      <c r="B152" s="23"/>
      <c r="C152" s="24">
        <f>C82+C142</f>
        <v>5068.9</v>
      </c>
      <c r="D152" s="24">
        <f>D82+D142</f>
        <v>4823.1</v>
      </c>
      <c r="E152" s="24">
        <f>E82+E142</f>
        <v>5538.9</v>
      </c>
      <c r="F152" s="85">
        <f>F82+F142</f>
        <v>0</v>
      </c>
      <c r="G152" s="51">
        <f>E152/C152</f>
        <v>1.0927222868867013</v>
      </c>
      <c r="H152" s="51" t="e">
        <f>E152/#REF!</f>
        <v>#REF!</v>
      </c>
      <c r="I152" s="51" t="e">
        <f>E152/#REF!</f>
        <v>#REF!</v>
      </c>
      <c r="J152" s="93">
        <f>E152/C152</f>
        <v>1.0927222868867013</v>
      </c>
      <c r="K152" s="94">
        <f>E152/D152</f>
        <v>1.1484107731541953</v>
      </c>
    </row>
    <row r="153" spans="1:11" ht="15">
      <c r="A153" s="22" t="s">
        <v>52</v>
      </c>
      <c r="B153" s="23"/>
      <c r="C153" s="24">
        <f>C83+C143</f>
        <v>6272.200000000001</v>
      </c>
      <c r="D153" s="24">
        <f>D83+D143</f>
        <v>6294</v>
      </c>
      <c r="E153" s="24">
        <f>E83+E143</f>
        <v>6535.3</v>
      </c>
      <c r="F153" s="85">
        <f>F83+F143</f>
        <v>0</v>
      </c>
      <c r="G153" s="51">
        <f>E153/C153</f>
        <v>1.041947004240936</v>
      </c>
      <c r="H153" s="51" t="e">
        <f>E153/#REF!</f>
        <v>#REF!</v>
      </c>
      <c r="I153" s="51" t="e">
        <f>E153/#REF!</f>
        <v>#REF!</v>
      </c>
      <c r="J153" s="93">
        <f>E153/C153</f>
        <v>1.041947004240936</v>
      </c>
      <c r="K153" s="94">
        <f>E153/D153</f>
        <v>1.038338099777566</v>
      </c>
    </row>
    <row r="154" spans="1:11" ht="15">
      <c r="A154" s="25" t="s">
        <v>53</v>
      </c>
      <c r="B154" s="23"/>
      <c r="C154" s="24">
        <f>C84+C144</f>
        <v>20278.100000000006</v>
      </c>
      <c r="D154" s="24">
        <f>D84+D144</f>
        <v>21798.7</v>
      </c>
      <c r="E154" s="24">
        <f>E84+E144</f>
        <v>25499.7</v>
      </c>
      <c r="F154" s="24">
        <f>F84+F144</f>
        <v>0</v>
      </c>
      <c r="G154" s="51">
        <f>E154/C154</f>
        <v>1.2574994698714372</v>
      </c>
      <c r="H154" s="51" t="e">
        <f>E154/#REF!</f>
        <v>#REF!</v>
      </c>
      <c r="I154" s="51" t="e">
        <f>E154/#REF!</f>
        <v>#REF!</v>
      </c>
      <c r="J154" s="93">
        <f>E154/C154</f>
        <v>1.2574994698714372</v>
      </c>
      <c r="K154" s="94">
        <f>E154/D154</f>
        <v>1.169780766742971</v>
      </c>
    </row>
    <row r="155" spans="8:11" ht="12.75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  <row r="439" spans="8:11" ht="12.75">
      <c r="H439" s="75"/>
      <c r="I439" s="75"/>
      <c r="J439" s="75"/>
      <c r="K439" s="75"/>
    </row>
    <row r="440" spans="8:11" ht="12.75">
      <c r="H440" s="75"/>
      <c r="I440" s="75"/>
      <c r="J440" s="75"/>
      <c r="K440" s="75"/>
    </row>
    <row r="441" spans="8:11" ht="12.75">
      <c r="H441" s="75"/>
      <c r="I441" s="75"/>
      <c r="J441" s="75"/>
      <c r="K441" s="75"/>
    </row>
    <row r="442" spans="8:11" ht="12.75">
      <c r="H442" s="75"/>
      <c r="I442" s="75"/>
      <c r="J442" s="75"/>
      <c r="K442" s="75"/>
    </row>
    <row r="443" spans="8:11" ht="12.75">
      <c r="H443" s="75"/>
      <c r="I443" s="75"/>
      <c r="J443" s="75"/>
      <c r="K443" s="75"/>
    </row>
    <row r="444" spans="8:11" ht="12.75">
      <c r="H444" s="75"/>
      <c r="I444" s="75"/>
      <c r="J444" s="75"/>
      <c r="K444" s="75"/>
    </row>
    <row r="445" spans="8:11" ht="12.75">
      <c r="H445" s="75"/>
      <c r="I445" s="75"/>
      <c r="J445" s="75"/>
      <c r="K445" s="75"/>
    </row>
    <row r="446" spans="8:11" ht="12.75">
      <c r="H446" s="75"/>
      <c r="I446" s="75"/>
      <c r="J446" s="75"/>
      <c r="K446" s="75"/>
    </row>
    <row r="447" spans="8:11" ht="12.75">
      <c r="H447" s="75"/>
      <c r="I447" s="75"/>
      <c r="J447" s="75"/>
      <c r="K447" s="75"/>
    </row>
    <row r="448" spans="8:11" ht="12.75">
      <c r="H448" s="75"/>
      <c r="I448" s="75"/>
      <c r="J448" s="75"/>
      <c r="K448" s="75"/>
    </row>
    <row r="449" spans="8:11" ht="12.75">
      <c r="H449" s="75"/>
      <c r="I449" s="75"/>
      <c r="J449" s="75"/>
      <c r="K449" s="75"/>
    </row>
    <row r="450" spans="8:11" ht="12.75">
      <c r="H450" s="75"/>
      <c r="I450" s="75"/>
      <c r="J450" s="75"/>
      <c r="K450" s="75"/>
    </row>
    <row r="451" spans="8:11" ht="12.75">
      <c r="H451" s="75"/>
      <c r="I451" s="75"/>
      <c r="J451" s="75"/>
      <c r="K451" s="75"/>
    </row>
    <row r="452" spans="8:11" ht="12.75">
      <c r="H452" s="75"/>
      <c r="I452" s="75"/>
      <c r="J452" s="75"/>
      <c r="K452" s="75"/>
    </row>
    <row r="453" spans="8:11" ht="12.75">
      <c r="H453" s="75"/>
      <c r="I453" s="75"/>
      <c r="J453" s="75"/>
      <c r="K453" s="75"/>
    </row>
    <row r="454" spans="8:11" ht="12.75">
      <c r="H454" s="75"/>
      <c r="I454" s="75"/>
      <c r="J454" s="75"/>
      <c r="K454" s="75"/>
    </row>
    <row r="455" spans="8:11" ht="12.75">
      <c r="H455" s="75"/>
      <c r="I455" s="75"/>
      <c r="J455" s="75"/>
      <c r="K455" s="75"/>
    </row>
    <row r="456" spans="8:11" ht="12.75">
      <c r="H456" s="75"/>
      <c r="I456" s="75"/>
      <c r="J456" s="75"/>
      <c r="K456" s="75"/>
    </row>
    <row r="457" spans="8:11" ht="12.75">
      <c r="H457" s="75"/>
      <c r="I457" s="75"/>
      <c r="J457" s="75"/>
      <c r="K457" s="75"/>
    </row>
  </sheetData>
  <sheetProtection/>
  <mergeCells count="11">
    <mergeCell ref="A135:B135"/>
    <mergeCell ref="A145:B145"/>
    <mergeCell ref="C3:C4"/>
    <mergeCell ref="A1:F1"/>
    <mergeCell ref="A2:F2"/>
    <mergeCell ref="A65:B65"/>
    <mergeCell ref="A74:B74"/>
    <mergeCell ref="D3:D4"/>
    <mergeCell ref="A3:A4"/>
    <mergeCell ref="B3:B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2018-02-15T05:53:01Z</dcterms:modified>
  <cp:category/>
  <cp:version/>
  <cp:contentType/>
  <cp:contentStatus/>
</cp:coreProperties>
</file>