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<sst xmlns="http://schemas.openxmlformats.org/spreadsheetml/2006/main" count="343" uniqueCount="134">
  <si>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</si>
  <si>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</si>
  <si>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</si>
  <si>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</si>
  <si>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</si>
  <si>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</si>
  <si>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</si>
  <si>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</si>
  <si>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</si>
  <si>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</si>
  <si>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</si>
  <si>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</si>
  <si>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</si>
  <si>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</si>
  <si>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</si>
  <si>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</si>
  <si>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</si>
  <si>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</si>
  <si>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</si>
  <si>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</si>
  <si>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</si>
  <si>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</si>
  <si>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</si>
  <si>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</si>
  <si>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</si>
  <si>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</si>
  <si>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</si>
  <si>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</si>
  <si>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</si>
  <si>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</si>
  <si>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</si>
  <si>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</si>
  <si>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</si>
  <si>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</si>
  <si>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</si>
  <si>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</si>
  <si>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</si>
  <si>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</si>
  <si>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</si>
  <si>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</si>
  <si>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</si>
  <si>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</si>
  <si>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</si>
  <si>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</si>
  <si>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</si>
  <si>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</si>
  <si>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</si>
  <si>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</si>
  <si>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</si>
  <si>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</si>
  <si>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</si>
  <si>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</si>
  <si>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</si>
  <si>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</si>
  <si>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</si>
  <si>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</si>
  <si>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</si>
  <si>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</si>
  <si>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</si>
  <si>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</si>
  <si>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</si>
  <si>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</si>
  <si>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</si>
  <si>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</si>
  <si>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</si>
  <si>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</si>
  <si>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</si>
  <si>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</si>
  <si>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</si>
  <si>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</si>
  <si>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</si>
  <si>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</si>
  <si>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</si>
  <si>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</si>
  <si>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</si>
  <si>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</si>
  <si>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</si>
  <si>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</si>
  <si>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</si>
  <si>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</si>
  <si>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</si>
  <si>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</si>
  <si>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</si>
  <si>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</si>
  <si>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</si>
  <si>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</si>
  <si>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</si>
  <si>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</si>
  <si>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</si>
  <si>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</si>
  <si>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</si>
  <si>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</si>
  <si>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</si>
  <si>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</si>
  <si>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</si>
  <si>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</si>
  <si>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</si>
  <si>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</si>
  <si>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</si>
  <si>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</si>
  <si>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</si>
  <si>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</si>
  <si>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</si>
  <si>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</si>
  <si>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</si>
  <si>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</si>
  <si>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</si>
  <si>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</si>
  <si>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</si>
  <si>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</si>
  <si>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</si>
  <si>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</si>
  <si>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</si>
  <si>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</si>
  <si>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</si>
  <si>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</si>
  <si>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</si>
  <si>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</si>
  <si>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</si>
  <si>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</si>
  <si>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</si>
  <si>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</si>
  <si>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</si>
  <si>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</si>
  <si>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</si>
  <si>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</si>
  <si>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</si>
  <si>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</si>
  <si>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</si>
  <si>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об исполнении бюджетов поселений на 1 августа 2018 г.</t>
  </si>
  <si>
    <t>на 1 августа</t>
  </si>
  <si>
    <t>001 117 01 050 13 0000 180</t>
  </si>
  <si>
    <t>на 1 августа 2018 года</t>
  </si>
  <si>
    <t>исполнено на 1 августа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</si>
</sst>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консолидированный 01.08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районный 01.08.2018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  <sheetName val="поселения 01.08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2">
      <selection activeCell="E36" sqref="E36"/>
    </sheetView>
  </sheetViews>
  <sheetFormatPr defaultColWidth="9.00390625" defaultRowHeight="12.75" outlineLevelRow="2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132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120</v>
      </c>
      <c r="D4" s="38" t="s">
        <v>121</v>
      </c>
      <c r="E4" s="38" t="s">
        <v>133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135542</v>
      </c>
      <c r="E5" s="78">
        <v>76375.2</v>
      </c>
      <c r="F5" s="89">
        <f>E5/C5</f>
        <v>0.5742539417589606</v>
      </c>
      <c r="G5" s="89">
        <f>E5/D5</f>
        <v>0.5634799545528323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8813.7</v>
      </c>
      <c r="E6" s="78">
        <v>5504.7</v>
      </c>
      <c r="F6" s="89">
        <f>E6/C6</f>
        <v>0.6245617618026481</v>
      </c>
      <c r="G6" s="89">
        <f>E6/D6</f>
        <v>0.6245617618026481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3487.4</v>
      </c>
      <c r="F7" s="89">
        <f>E7/C7</f>
        <v>0.6078363021577718</v>
      </c>
      <c r="G7" s="89">
        <f>E7/D7</f>
        <v>0.6078363021577718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23.8</v>
      </c>
      <c r="F8" s="89">
        <f>E8/C8</f>
        <v>0.46303501945525294</v>
      </c>
      <c r="G8" s="89">
        <f>E8/D8</f>
        <v>0.46303501945525294</v>
      </c>
    </row>
    <row r="9" spans="1:7" ht="47.25" outlineLevel="1">
      <c r="A9" s="39" t="s">
        <v>126</v>
      </c>
      <c r="B9" s="44" t="s">
        <v>127</v>
      </c>
      <c r="C9" s="78"/>
      <c r="D9" s="78"/>
      <c r="E9" s="78">
        <v>30.5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2266</v>
      </c>
      <c r="E10" s="78">
        <v>350.9</v>
      </c>
      <c r="F10" s="89">
        <f>E10/C10</f>
        <v>0.15485436893203883</v>
      </c>
      <c r="G10" s="89">
        <f>E10/D10</f>
        <v>0.15485436893203883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2336.1</v>
      </c>
      <c r="E11" s="78">
        <v>1846.6</v>
      </c>
      <c r="F11" s="89">
        <f>E11/C11</f>
        <v>0.7904627370403664</v>
      </c>
      <c r="G11" s="89">
        <f>E11/D11</f>
        <v>0.7904627370403664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9476</v>
      </c>
      <c r="E12" s="78">
        <v>930.6</v>
      </c>
      <c r="F12" s="89">
        <f>E12/C12</f>
        <v>0.09820599409033348</v>
      </c>
      <c r="G12" s="89">
        <f>E12/D12</f>
        <v>0.09820599409033348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2136.8</v>
      </c>
      <c r="E13" s="78">
        <v>1525.8</v>
      </c>
      <c r="F13" s="89">
        <f>E13/C13</f>
        <v>0.7491162608012568</v>
      </c>
      <c r="G13" s="89">
        <f>E13/D13</f>
        <v>0.7140584050917259</v>
      </c>
    </row>
    <row r="14" spans="1:249" s="46" customFormat="1" ht="15.75" outlineLevel="1">
      <c r="A14" s="39" t="s">
        <v>118</v>
      </c>
      <c r="B14" s="44" t="s">
        <v>119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3" t="s">
        <v>15</v>
      </c>
      <c r="B15" s="103"/>
      <c r="C15" s="49">
        <f>SUM(C5:C14)</f>
        <v>163716.4</v>
      </c>
      <c r="D15" s="49">
        <f>SUM(D5:D14)</f>
        <v>166359.4</v>
      </c>
      <c r="E15" s="49">
        <f>SUM(E5:E14)</f>
        <v>90075.5</v>
      </c>
      <c r="F15" s="42">
        <f>E15/C15</f>
        <v>0.5501922837296691</v>
      </c>
      <c r="G15" s="42">
        <f>E15/D15</f>
        <v>0.5414512194682116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4951.2</v>
      </c>
      <c r="E16" s="41">
        <v>2490.4</v>
      </c>
      <c r="F16" s="89">
        <f>E16/C16</f>
        <v>0.5029891743415738</v>
      </c>
      <c r="G16" s="89">
        <f>E16/D16</f>
        <v>0.5029891743415738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344.6</v>
      </c>
      <c r="F17" s="89">
        <f>E17/C17</f>
        <v>0.6607861936720998</v>
      </c>
      <c r="G17" s="89">
        <f>E17/D17</f>
        <v>0.6607861936720998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1056.3</v>
      </c>
      <c r="F18" s="89">
        <f>E18/C18</f>
        <v>0.5180480627758705</v>
      </c>
      <c r="G18" s="89">
        <f>E18/D18</f>
        <v>0.5180480627758705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76.2</v>
      </c>
      <c r="F20" s="89">
        <f>E20/C20</f>
        <v>0.20934065934065935</v>
      </c>
      <c r="G20" s="89">
        <f>E20/D20</f>
        <v>0.20934065934065935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254</v>
      </c>
      <c r="F21" s="89">
        <f>E21/C21</f>
        <v>0.4756554307116105</v>
      </c>
      <c r="G21" s="89">
        <f>E21/D21</f>
        <v>0.4756554307116105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24</v>
      </c>
      <c r="F22" s="89">
        <f>E22/C22</f>
        <v>0.4</v>
      </c>
      <c r="G22" s="89">
        <f>E22/D22</f>
        <v>0.4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3376</v>
      </c>
      <c r="F23" s="89"/>
      <c r="G23" s="89">
        <f>E23/D23</f>
        <v>0.9935256032960565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607</v>
      </c>
      <c r="E25" s="41">
        <v>1015.7</v>
      </c>
      <c r="F25" s="77" t="s">
        <v>14</v>
      </c>
      <c r="G25" s="89">
        <f>E25/D25</f>
        <v>1.6733113673805602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320.5</v>
      </c>
      <c r="F26" s="89">
        <f>E26/C26</f>
        <v>0.5971678777715669</v>
      </c>
      <c r="G26" s="89">
        <f>E26/D26</f>
        <v>0.5971678777715669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-0.2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13115.5</v>
      </c>
      <c r="E28" s="49">
        <f>SUM(E16:E27)</f>
        <v>8964.3</v>
      </c>
      <c r="F28" s="42">
        <f>E28/C28</f>
        <v>0.9475503408910734</v>
      </c>
      <c r="G28" s="42">
        <f>E28/D28</f>
        <v>0.683489001563036</v>
      </c>
    </row>
    <row r="29" spans="1:7" s="47" customFormat="1" ht="15.75" outlineLevel="1">
      <c r="A29" s="104" t="s">
        <v>27</v>
      </c>
      <c r="B29" s="104"/>
      <c r="C29" s="49">
        <f>C15+C28</f>
        <v>173176.9</v>
      </c>
      <c r="D29" s="49">
        <f>D15+D28</f>
        <v>179474.9</v>
      </c>
      <c r="E29" s="49">
        <f>E15+E28</f>
        <v>99039.8</v>
      </c>
      <c r="F29" s="42">
        <f>E29/C29</f>
        <v>0.5718996009282994</v>
      </c>
      <c r="G29" s="42">
        <f>E29/D29</f>
        <v>0.5518309245471094</v>
      </c>
    </row>
    <row r="30" spans="1:7" s="47" customFormat="1" ht="78" customHeight="1" outlineLevel="1">
      <c r="A30" s="48" t="s">
        <v>28</v>
      </c>
      <c r="B30" s="1" t="s">
        <v>29</v>
      </c>
      <c r="C30" s="49">
        <f>C31+C36+C37+C38</f>
        <v>332155.3</v>
      </c>
      <c r="D30" s="49">
        <f>D31+D36+D37+D38</f>
        <v>352522.7</v>
      </c>
      <c r="E30" s="49">
        <f>E31+E36+E37+E38</f>
        <v>218982.6</v>
      </c>
      <c r="F30" s="43">
        <f>E30/C30</f>
        <v>0.659277753508675</v>
      </c>
      <c r="G30" s="43">
        <f>E30/D30</f>
        <v>0.6211872313470878</v>
      </c>
    </row>
    <row r="31" spans="1:7" s="47" customFormat="1" ht="47.25" customHeight="1" outlineLevel="1">
      <c r="A31" s="48" t="s">
        <v>30</v>
      </c>
      <c r="B31" s="1" t="s">
        <v>31</v>
      </c>
      <c r="C31" s="49">
        <f>C32+C33+C34+C35</f>
        <v>332155.3</v>
      </c>
      <c r="D31" s="49">
        <f>D32+D33+D34+D35</f>
        <v>354353.9</v>
      </c>
      <c r="E31" s="49">
        <f>E32+E33+E34+E35</f>
        <v>222113.4</v>
      </c>
      <c r="F31" s="43">
        <f>E31/C31</f>
        <v>0.6687034649153574</v>
      </c>
      <c r="G31" s="43">
        <f>E31/D31</f>
        <v>0.6268123477687136</v>
      </c>
    </row>
    <row r="32" spans="1:7" s="47" customFormat="1" ht="85.5" customHeight="1" outlineLevel="2">
      <c r="A32" s="48" t="s">
        <v>106</v>
      </c>
      <c r="B32" s="48" t="s">
        <v>33</v>
      </c>
      <c r="C32" s="49">
        <v>117523.3</v>
      </c>
      <c r="D32" s="49">
        <v>117523.3</v>
      </c>
      <c r="E32" s="49">
        <v>84794.1</v>
      </c>
      <c r="F32" s="43">
        <f>E32/C32</f>
        <v>0.7215088412255273</v>
      </c>
      <c r="G32" s="43">
        <f>E32/D32</f>
        <v>0.7215088412255273</v>
      </c>
    </row>
    <row r="33" spans="1:249" ht="94.5">
      <c r="A33" s="48" t="s">
        <v>107</v>
      </c>
      <c r="B33" s="48" t="s">
        <v>35</v>
      </c>
      <c r="C33" s="49">
        <v>17036.6</v>
      </c>
      <c r="D33" s="49">
        <v>31505.3</v>
      </c>
      <c r="E33" s="49">
        <v>10673.9</v>
      </c>
      <c r="F33" s="43">
        <f>E33/C33</f>
        <v>0.6265275935339211</v>
      </c>
      <c r="G33" s="43">
        <f>E33/D33</f>
        <v>0.33879696432028894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108</v>
      </c>
      <c r="B34" s="48" t="s">
        <v>37</v>
      </c>
      <c r="C34" s="49">
        <v>197595.4</v>
      </c>
      <c r="D34" s="49">
        <v>203837.2</v>
      </c>
      <c r="E34" s="49">
        <v>125157.3</v>
      </c>
      <c r="F34" s="43">
        <f>E34/C34</f>
        <v>0.633401890934708</v>
      </c>
      <c r="G34" s="43">
        <f>E34/D34</f>
        <v>0.61400617747889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109</v>
      </c>
      <c r="B35" s="48" t="s">
        <v>63</v>
      </c>
      <c r="C35" s="49">
        <v>0</v>
      </c>
      <c r="D35" s="49">
        <v>1488.1</v>
      </c>
      <c r="E35" s="49">
        <v>1488.1</v>
      </c>
      <c r="F35" s="77"/>
      <c r="G35" s="42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47.25">
      <c r="A36" s="48" t="s">
        <v>89</v>
      </c>
      <c r="B36" s="50" t="s">
        <v>90</v>
      </c>
      <c r="C36" s="87"/>
      <c r="D36" s="87">
        <v>412.7</v>
      </c>
      <c r="E36" s="88">
        <v>10</v>
      </c>
      <c r="F36" s="77"/>
      <c r="G36" s="89">
        <f>E36/D36</f>
        <v>0.0242306760358614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91</v>
      </c>
      <c r="B37" s="50" t="s">
        <v>92</v>
      </c>
      <c r="C37" s="86"/>
      <c r="D37" s="87">
        <v>1218.5</v>
      </c>
      <c r="E37" s="88">
        <v>321.6</v>
      </c>
      <c r="F37" s="77"/>
      <c r="G37" s="89">
        <f>E37/D37</f>
        <v>0.26393106278210915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110</v>
      </c>
      <c r="B38" s="50" t="s">
        <v>66</v>
      </c>
      <c r="C38" s="49"/>
      <c r="D38" s="76">
        <v>-3462.4</v>
      </c>
      <c r="E38" s="76">
        <v>-3462.4</v>
      </c>
      <c r="F38" s="77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105" t="s">
        <v>38</v>
      </c>
      <c r="B39" s="105"/>
      <c r="C39" s="49">
        <f>C29+C30</f>
        <v>505332.19999999995</v>
      </c>
      <c r="D39" s="49">
        <f>D29+D30</f>
        <v>531997.6</v>
      </c>
      <c r="E39" s="49">
        <f>E29+E30</f>
        <v>318022.4</v>
      </c>
      <c r="F39" s="42">
        <f>E39/C39</f>
        <v>0.6293333375549788</v>
      </c>
      <c r="G39" s="42">
        <f>E39/D39</f>
        <v>0.5977891629586299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F33" sqref="F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132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116</v>
      </c>
      <c r="D4" s="57" t="s">
        <v>117</v>
      </c>
      <c r="E4" s="55" t="s">
        <v>133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122322.1</v>
      </c>
      <c r="E5" s="78">
        <v>68778</v>
      </c>
      <c r="F5" s="77">
        <f>E5/C5</f>
        <v>0.5742070194215853</v>
      </c>
      <c r="G5" s="77">
        <f>E5/D5</f>
        <v>0.5622696144032844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3487.4</v>
      </c>
      <c r="F6" s="77">
        <f>E6/C6</f>
        <v>0.6078363021577718</v>
      </c>
      <c r="G6" s="77">
        <f>E6/D6</f>
        <v>0.6078363021577718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11.9</v>
      </c>
      <c r="F7" s="77">
        <f>E7/C7</f>
        <v>0.46303501945525294</v>
      </c>
      <c r="G7" s="77">
        <f>E7/D7</f>
        <v>0.46303501945525294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2136.8</v>
      </c>
      <c r="E8" s="41">
        <v>1525.8</v>
      </c>
      <c r="F8" s="77">
        <f>E8/C8</f>
        <v>0.7491162608012568</v>
      </c>
      <c r="G8" s="77">
        <f>E8/D8</f>
        <v>0.7140584050917259</v>
      </c>
    </row>
    <row r="9" spans="1:7" s="56" customFormat="1" ht="31.5" outlineLevel="1">
      <c r="A9" s="39" t="s">
        <v>128</v>
      </c>
      <c r="B9" s="44" t="s">
        <v>127</v>
      </c>
      <c r="C9" s="41"/>
      <c r="D9" s="41"/>
      <c r="E9" s="41">
        <v>30.5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130222</v>
      </c>
      <c r="E10" s="49">
        <f>SUM(E5:E9)</f>
        <v>73833.59999999999</v>
      </c>
      <c r="F10" s="52">
        <f>E10/C10</f>
        <v>0.5787284741219165</v>
      </c>
      <c r="G10" s="52">
        <f>E10/D10</f>
        <v>0.5669825375128625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2762.1</v>
      </c>
      <c r="E11" s="41">
        <v>1589.1</v>
      </c>
      <c r="F11" s="89">
        <f>E11/C11</f>
        <v>0.5753231237102204</v>
      </c>
      <c r="G11" s="89">
        <f>E11/D11</f>
        <v>0.5753231237102204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344.6</v>
      </c>
      <c r="F12" s="89">
        <f>E12/C12</f>
        <v>0.6607861936720998</v>
      </c>
      <c r="G12" s="89">
        <f>E12/D12</f>
        <v>0.6607861936720998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1056.3</v>
      </c>
      <c r="F13" s="89">
        <f>E13/C13</f>
        <v>0.5180480627758705</v>
      </c>
      <c r="G13" s="89">
        <f>E13/D13</f>
        <v>0.5180480627758705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32.4</v>
      </c>
      <c r="F15" s="89">
        <f>E15/C15</f>
        <v>0.08901098901098901</v>
      </c>
      <c r="G15" s="89">
        <f>E15/D15</f>
        <v>0.08901098901098901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254</v>
      </c>
      <c r="F16" s="89">
        <f>E16/C16</f>
        <v>0.4756554307116105</v>
      </c>
      <c r="G16" s="89">
        <f>E16/D16</f>
        <v>0.4756554307116105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24</v>
      </c>
      <c r="F17" s="89">
        <f>E17/C17</f>
        <v>0.4</v>
      </c>
      <c r="G17" s="89">
        <f>E17/D17</f>
        <v>0.4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3376</v>
      </c>
      <c r="F18" s="89"/>
      <c r="G18" s="89">
        <f>E18/D18</f>
        <v>0.9935256032960565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89">
        <f>E19/C19</f>
        <v>0</v>
      </c>
      <c r="G19" s="89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508.1</v>
      </c>
      <c r="F20" s="77" t="s">
        <v>14</v>
      </c>
      <c r="G20" s="89">
        <f>E20/D20</f>
        <v>1.0021696252465484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320.5</v>
      </c>
      <c r="F21" s="89">
        <f>E21/C21</f>
        <v>0.5971678777715669</v>
      </c>
      <c r="G21" s="89">
        <f>E21/D21</f>
        <v>0.5971678777715669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-3.1</v>
      </c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10826.400000000001</v>
      </c>
      <c r="E23" s="93">
        <f>SUM(E11:E22)</f>
        <v>7508.700000000001</v>
      </c>
      <c r="F23" s="52">
        <f>E23/C23</f>
        <v>1.0470340519284937</v>
      </c>
      <c r="G23" s="52">
        <f>E23/D23</f>
        <v>0.6935546442030591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141048.4</v>
      </c>
      <c r="E24" s="49">
        <f>E10+E23</f>
        <v>81342.29999999999</v>
      </c>
      <c r="F24" s="52">
        <f>E24/C24</f>
        <v>0.6036516403661881</v>
      </c>
      <c r="G24" s="52">
        <f>E24/D24</f>
        <v>0.5766977860082071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354018.30000000005</v>
      </c>
      <c r="E25" s="49">
        <f>E26+E31+E32+E33+E34</f>
        <v>218911</v>
      </c>
      <c r="F25" s="43">
        <f>E25/C25</f>
        <v>0.6536730908942151</v>
      </c>
      <c r="G25" s="43">
        <f>E25/D25</f>
        <v>0.6183606892638035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357480.70000000007</v>
      </c>
      <c r="E26" s="49">
        <f>E27+E28+E29+E30</f>
        <v>222373.4</v>
      </c>
      <c r="F26" s="43">
        <f>E26/C26</f>
        <v>0.6640118939233554</v>
      </c>
      <c r="G26" s="43">
        <f>E26/D26</f>
        <v>0.6220570788856572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84794.1</v>
      </c>
      <c r="F27" s="43">
        <f>E27/C27</f>
        <v>0.7215088412255273</v>
      </c>
      <c r="G27" s="43">
        <f>E27/D27</f>
        <v>0.7215088412255273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31505.3</v>
      </c>
      <c r="E28" s="49">
        <v>10673.9</v>
      </c>
      <c r="F28" s="43">
        <f>E28/C28</f>
        <v>0.6265275935339211</v>
      </c>
      <c r="G28" s="43">
        <f>E28/D28</f>
        <v>0.33879696432028894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203837.2</v>
      </c>
      <c r="E29" s="49">
        <v>125157.3</v>
      </c>
      <c r="F29" s="43">
        <f>E29/C29</f>
        <v>0.633401890934708</v>
      </c>
      <c r="G29" s="43">
        <f>E29/D29</f>
        <v>0.61400617747889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4614.9</v>
      </c>
      <c r="E30" s="49">
        <v>1748.1</v>
      </c>
      <c r="F30" s="43">
        <f>E30/C30</f>
        <v>0.6383654688869412</v>
      </c>
      <c r="G30" s="42">
        <f>E30/D30</f>
        <v>0.3787947734512124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89</v>
      </c>
      <c r="B31" s="50" t="s">
        <v>90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91</v>
      </c>
      <c r="B32" s="50" t="s">
        <v>92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111</v>
      </c>
      <c r="B33" s="50" t="s">
        <v>101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110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8" t="s">
        <v>38</v>
      </c>
      <c r="B35" s="109"/>
      <c r="C35" s="49">
        <f>C24+C25</f>
        <v>469644.1</v>
      </c>
      <c r="D35" s="49">
        <f>D24+D25</f>
        <v>495066.70000000007</v>
      </c>
      <c r="E35" s="49">
        <f>E24+E25</f>
        <v>300253.3</v>
      </c>
      <c r="F35" s="75">
        <f>E35/C35</f>
        <v>0.6393209240784671</v>
      </c>
      <c r="G35" s="75">
        <f>E35/D35</f>
        <v>0.606490600155494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24">
      <selection activeCell="B111" sqref="B111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5" t="s">
        <v>40</v>
      </c>
      <c r="B1" s="125"/>
      <c r="C1" s="125"/>
      <c r="D1" s="125"/>
      <c r="E1" s="125"/>
      <c r="F1" s="125"/>
      <c r="G1" s="33"/>
    </row>
    <row r="2" spans="1:7" ht="18.75" customHeight="1">
      <c r="A2" s="126" t="s">
        <v>129</v>
      </c>
      <c r="B2" s="126"/>
      <c r="C2" s="126"/>
      <c r="D2" s="126"/>
      <c r="E2" s="126"/>
      <c r="F2" s="126"/>
      <c r="G2" s="34"/>
    </row>
    <row r="3" spans="1:11" ht="13.5" customHeight="1">
      <c r="A3" s="123" t="s">
        <v>2</v>
      </c>
      <c r="B3" s="123" t="s">
        <v>3</v>
      </c>
      <c r="C3" s="127" t="s">
        <v>113</v>
      </c>
      <c r="D3" s="129" t="s">
        <v>114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24"/>
      <c r="B4" s="124"/>
      <c r="C4" s="128"/>
      <c r="D4" s="130"/>
      <c r="E4" s="100" t="s">
        <v>130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102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7597.2</v>
      </c>
      <c r="F5" s="4">
        <f>F6+F7+F8+F9+F10+F11+F12+F13+F14</f>
        <v>0</v>
      </c>
      <c r="G5" s="5">
        <f>E5/C5</f>
        <v>0.5746790822926042</v>
      </c>
      <c r="H5" s="16" t="e">
        <f>E5/#REF!</f>
        <v>#REF!</v>
      </c>
      <c r="I5" s="16" t="e">
        <f>E5/#REF!</f>
        <v>#REF!</v>
      </c>
      <c r="J5" s="16">
        <f>E5/C5</f>
        <v>0.5746790822926042</v>
      </c>
      <c r="K5" s="15">
        <f>E5/D5</f>
        <v>0.5746790822926042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259.4</v>
      </c>
      <c r="F6" s="68"/>
      <c r="G6" s="69"/>
      <c r="H6" s="70"/>
      <c r="I6" s="70"/>
      <c r="J6" s="70">
        <f>E6/C6</f>
        <v>0.5895454545454545</v>
      </c>
      <c r="K6" s="70">
        <f>E6/D6</f>
        <v>0.5895454545454545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126.8</v>
      </c>
      <c r="F7" s="68"/>
      <c r="G7" s="69"/>
      <c r="H7" s="70"/>
      <c r="I7" s="70"/>
      <c r="J7" s="70">
        <f>E7/C7</f>
        <v>0.5192465192465192</v>
      </c>
      <c r="K7" s="70">
        <f>E7/D7</f>
        <v>0.5192465192465192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223</v>
      </c>
      <c r="F8" s="67"/>
      <c r="G8" s="69"/>
      <c r="H8" s="70"/>
      <c r="I8" s="70"/>
      <c r="J8" s="70">
        <f>E8/C8</f>
        <v>0.5461670340435953</v>
      </c>
      <c r="K8" s="70">
        <f>E8/D8</f>
        <v>0.5461670340435953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226.5</v>
      </c>
      <c r="F9" s="68"/>
      <c r="G9" s="69"/>
      <c r="H9" s="70"/>
      <c r="I9" s="70"/>
      <c r="J9" s="70">
        <f>E9/C9</f>
        <v>0.4753410283315845</v>
      </c>
      <c r="K9" s="70">
        <f>E9/D9</f>
        <v>0.4753410283315845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41.6</v>
      </c>
      <c r="F10" s="68"/>
      <c r="G10" s="69"/>
      <c r="H10" s="70"/>
      <c r="I10" s="70"/>
      <c r="J10" s="70">
        <f>E10/C10</f>
        <v>0.460686600221484</v>
      </c>
      <c r="K10" s="70">
        <f>E10/D10</f>
        <v>0.460686600221484</v>
      </c>
    </row>
    <row r="11" spans="1:11" ht="12.75">
      <c r="A11" s="66" t="s">
        <v>50</v>
      </c>
      <c r="B11" s="63"/>
      <c r="C11" s="71">
        <v>1288</v>
      </c>
      <c r="D11" s="71">
        <v>1288</v>
      </c>
      <c r="E11" s="68">
        <v>824.5</v>
      </c>
      <c r="F11" s="68"/>
      <c r="G11" s="69"/>
      <c r="H11" s="70"/>
      <c r="I11" s="70"/>
      <c r="J11" s="70">
        <f>E11/C11</f>
        <v>0.640139751552795</v>
      </c>
      <c r="K11" s="70">
        <f>E11/D11</f>
        <v>0.640139751552795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87.9</v>
      </c>
      <c r="F12" s="68"/>
      <c r="G12" s="69"/>
      <c r="H12" s="70"/>
      <c r="I12" s="70"/>
      <c r="J12" s="70">
        <f>E12/C12</f>
        <v>0.5955284552845529</v>
      </c>
      <c r="K12" s="70">
        <f>E12/D12</f>
        <v>0.5955284552845529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148.1</v>
      </c>
      <c r="F13" s="68"/>
      <c r="G13" s="69"/>
      <c r="H13" s="70"/>
      <c r="I13" s="70"/>
      <c r="J13" s="70">
        <f>E13/C13</f>
        <v>0.6617515638963359</v>
      </c>
      <c r="K13" s="70">
        <f>E13/D13</f>
        <v>0.6617515638963359</v>
      </c>
    </row>
    <row r="14" spans="1:11" ht="12.75">
      <c r="A14" s="66" t="s">
        <v>53</v>
      </c>
      <c r="B14" s="63"/>
      <c r="C14" s="67">
        <v>9901.2</v>
      </c>
      <c r="D14" s="67">
        <v>9901.2</v>
      </c>
      <c r="E14" s="68">
        <v>5659.4</v>
      </c>
      <c r="F14" s="68"/>
      <c r="G14" s="69"/>
      <c r="H14" s="70"/>
      <c r="I14" s="70"/>
      <c r="J14" s="70">
        <f>E14/C14</f>
        <v>0.5715872823496141</v>
      </c>
      <c r="K14" s="70">
        <f>E14/D14</f>
        <v>0.5715872823496141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5504.7</v>
      </c>
      <c r="F15" s="12">
        <f>F16+F17+F18+F19+F20+F21+F22+F23+F24</f>
        <v>0</v>
      </c>
      <c r="G15" s="30">
        <f>E15/C15</f>
        <v>0.6245617618026481</v>
      </c>
      <c r="H15" s="30"/>
      <c r="I15" s="30"/>
      <c r="J15" s="15">
        <f>E15/C15</f>
        <v>0.6245617618026481</v>
      </c>
      <c r="K15" s="15">
        <f>E15/D15</f>
        <v>0.6245617618026481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589.8</v>
      </c>
      <c r="F16" s="68"/>
      <c r="G16" s="69"/>
      <c r="H16" s="5"/>
      <c r="I16" s="69"/>
      <c r="J16" s="70">
        <f>E16/C16</f>
        <v>0.6245235069885642</v>
      </c>
      <c r="K16" s="70">
        <f>E16/D16</f>
        <v>0.6245235069885642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332.6</v>
      </c>
      <c r="F17" s="68"/>
      <c r="G17" s="69"/>
      <c r="H17" s="5"/>
      <c r="I17" s="69"/>
      <c r="J17" s="70">
        <f>E17/C17</f>
        <v>0.6244836650394292</v>
      </c>
      <c r="K17" s="70">
        <f>E17/D17</f>
        <v>0.6244836650394292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512.7</v>
      </c>
      <c r="F18" s="68"/>
      <c r="G18" s="69"/>
      <c r="H18" s="5"/>
      <c r="I18" s="69"/>
      <c r="J18" s="70">
        <f>E18/C18</f>
        <v>0.6245584114995737</v>
      </c>
      <c r="K18" s="70">
        <f>E18/D18</f>
        <v>0.6245584114995737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594.5</v>
      </c>
      <c r="F19" s="68"/>
      <c r="G19" s="69"/>
      <c r="H19" s="5"/>
      <c r="I19" s="69"/>
      <c r="J19" s="70">
        <f>E19/C19</f>
        <v>0.6246060096658962</v>
      </c>
      <c r="K19" s="70">
        <f>E19/D19</f>
        <v>0.6246060096658962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421.2</v>
      </c>
      <c r="F20" s="68"/>
      <c r="G20" s="69"/>
      <c r="H20" s="5"/>
      <c r="I20" s="69"/>
      <c r="J20" s="70">
        <f>E20/C20</f>
        <v>0.6245551601423488</v>
      </c>
      <c r="K20" s="70">
        <f>E20/D20</f>
        <v>0.6245551601423488</v>
      </c>
    </row>
    <row r="21" spans="1:11" ht="12.75">
      <c r="A21" s="66" t="s">
        <v>50</v>
      </c>
      <c r="B21" s="72"/>
      <c r="C21" s="92">
        <v>740.2</v>
      </c>
      <c r="D21" s="92">
        <v>740.2</v>
      </c>
      <c r="E21" s="68">
        <v>462.3</v>
      </c>
      <c r="F21" s="68"/>
      <c r="G21" s="69"/>
      <c r="H21" s="5"/>
      <c r="I21" s="69"/>
      <c r="J21" s="70">
        <f>E21/C21</f>
        <v>0.6245609294785193</v>
      </c>
      <c r="K21" s="70">
        <f>E21/D21</f>
        <v>0.6245609294785193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676.3</v>
      </c>
      <c r="F22" s="68"/>
      <c r="G22" s="69"/>
      <c r="H22" s="5"/>
      <c r="I22" s="69"/>
      <c r="J22" s="70">
        <f>E22/C22</f>
        <v>0.6245844107868489</v>
      </c>
      <c r="K22" s="70">
        <f>E22/D22</f>
        <v>0.6245844107868489</v>
      </c>
    </row>
    <row r="23" spans="1:11" ht="12.75">
      <c r="A23" s="66" t="s">
        <v>52</v>
      </c>
      <c r="B23" s="72"/>
      <c r="C23" s="73">
        <v>1177.8</v>
      </c>
      <c r="D23" s="73">
        <v>1177.8</v>
      </c>
      <c r="E23" s="68">
        <v>735.6</v>
      </c>
      <c r="F23" s="68"/>
      <c r="G23" s="69"/>
      <c r="H23" s="30"/>
      <c r="I23" s="69"/>
      <c r="J23" s="70">
        <f>E23/C23</f>
        <v>0.6245542536933266</v>
      </c>
      <c r="K23" s="70">
        <f>E23/D23</f>
        <v>0.6245542536933266</v>
      </c>
    </row>
    <row r="24" spans="1:11" ht="12.75">
      <c r="A24" s="66" t="s">
        <v>53</v>
      </c>
      <c r="B24" s="72"/>
      <c r="C24" s="72">
        <v>1888.8</v>
      </c>
      <c r="D24" s="72">
        <v>1888.8</v>
      </c>
      <c r="E24" s="68">
        <v>1179.7</v>
      </c>
      <c r="F24" s="68"/>
      <c r="G24" s="69"/>
      <c r="H24" s="5"/>
      <c r="I24" s="69"/>
      <c r="J24" s="70">
        <f>E24/C24</f>
        <v>0.6245764506565015</v>
      </c>
      <c r="K24" s="70">
        <f>E24/D24</f>
        <v>0.6245764506565015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>E25/C25</f>
        <v>0.463035019455253</v>
      </c>
      <c r="K25" s="15">
        <f>E25/D25</f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350.90000000000003</v>
      </c>
      <c r="F35" s="4">
        <f>F36+F37+F38+F39+F40+F41+F42+F43+F44</f>
        <v>0</v>
      </c>
      <c r="G35" s="30">
        <f>E35/C35</f>
        <v>0.15485436893203886</v>
      </c>
      <c r="H35" s="16"/>
      <c r="I35" s="16"/>
      <c r="J35" s="15">
        <f>E35/C35</f>
        <v>0.15485436893203886</v>
      </c>
      <c r="K35" s="16">
        <f>E35/D35</f>
        <v>0.15485436893203886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27.2</v>
      </c>
      <c r="F36" s="71"/>
      <c r="G36" s="69"/>
      <c r="H36" s="70"/>
      <c r="I36" s="70"/>
      <c r="J36" s="70">
        <f>E36/C36</f>
        <v>0.22972972972972971</v>
      </c>
      <c r="K36" s="70">
        <f>E36/D36</f>
        <v>0.22972972972972971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6.5</v>
      </c>
      <c r="F37" s="71"/>
      <c r="G37" s="69"/>
      <c r="H37" s="70"/>
      <c r="I37" s="70"/>
      <c r="J37" s="70">
        <f>E37/C37</f>
        <v>0.06612410986775179</v>
      </c>
      <c r="K37" s="70">
        <f>E37/D37</f>
        <v>0.06612410986775179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28.6</v>
      </c>
      <c r="F38" s="71"/>
      <c r="G38" s="69"/>
      <c r="H38" s="70"/>
      <c r="I38" s="70"/>
      <c r="J38" s="70">
        <f>E38/C38</f>
        <v>0.16352201257861634</v>
      </c>
      <c r="K38" s="70">
        <f>E38/D38</f>
        <v>0.16352201257861634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-64.9</v>
      </c>
      <c r="F39" s="71"/>
      <c r="G39" s="69"/>
      <c r="H39" s="70"/>
      <c r="I39" s="70"/>
      <c r="J39" s="70"/>
      <c r="K39" s="70"/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1.9</v>
      </c>
      <c r="F40" s="71"/>
      <c r="G40" s="69"/>
      <c r="H40" s="70"/>
      <c r="I40" s="70"/>
      <c r="J40" s="70">
        <f>E40/C40</f>
        <v>0.037549407114624504</v>
      </c>
      <c r="K40" s="70">
        <f>E40/D40</f>
        <v>0.037549407114624504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5.9</v>
      </c>
      <c r="F41" s="71"/>
      <c r="G41" s="69"/>
      <c r="H41" s="70"/>
      <c r="I41" s="70"/>
      <c r="J41" s="70">
        <f>E41/C41</f>
        <v>0.028148854961832063</v>
      </c>
      <c r="K41" s="70">
        <f>E41/D41</f>
        <v>0.028148854961832063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13.4</v>
      </c>
      <c r="F42" s="71"/>
      <c r="G42" s="69"/>
      <c r="H42" s="70"/>
      <c r="I42" s="70"/>
      <c r="J42" s="70">
        <f>E42/C42</f>
        <v>0.07432057681641709</v>
      </c>
      <c r="K42" s="70">
        <f>E42/D42</f>
        <v>0.07432057681641709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-20</v>
      </c>
      <c r="F43" s="71"/>
      <c r="G43" s="69"/>
      <c r="H43" s="70"/>
      <c r="I43" s="70"/>
      <c r="J43" s="70"/>
      <c r="K43" s="70"/>
      <c r="L43" s="101"/>
    </row>
    <row r="44" spans="1:12" ht="15">
      <c r="A44" s="66" t="s">
        <v>53</v>
      </c>
      <c r="B44" s="63"/>
      <c r="C44" s="67">
        <v>1065.1</v>
      </c>
      <c r="D44" s="67">
        <v>1065.1</v>
      </c>
      <c r="E44" s="71">
        <v>352.3</v>
      </c>
      <c r="F44" s="71"/>
      <c r="G44" s="69"/>
      <c r="H44" s="70"/>
      <c r="I44" s="70"/>
      <c r="J44" s="70">
        <f>E44/C44</f>
        <v>0.3307670641254343</v>
      </c>
      <c r="K44" s="70">
        <f>E44/D44</f>
        <v>0.3307670641254343</v>
      </c>
      <c r="L44" s="101"/>
    </row>
    <row r="45" spans="1:12" s="8" customFormat="1" ht="15">
      <c r="A45" s="7" t="s">
        <v>103</v>
      </c>
      <c r="B45" s="3" t="s">
        <v>104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1846.5</v>
      </c>
      <c r="F45" s="4">
        <f>F46+F47+F48+F49+F50+F51+F52+F53+F54</f>
        <v>0</v>
      </c>
      <c r="G45" s="5">
        <f>E45/C45</f>
        <v>0.7904199306536536</v>
      </c>
      <c r="H45" s="16" t="e">
        <f>E45/#REF!</f>
        <v>#REF!</v>
      </c>
      <c r="I45" s="16" t="e">
        <f>E45/#REF!</f>
        <v>#REF!</v>
      </c>
      <c r="J45" s="15">
        <f>E45/C45</f>
        <v>0.7904199306536536</v>
      </c>
      <c r="K45" s="16">
        <f>E45/D45</f>
        <v>0.7904199306536536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80</v>
      </c>
      <c r="F46" s="71"/>
      <c r="G46" s="69"/>
      <c r="H46" s="70"/>
      <c r="I46" s="70"/>
      <c r="J46" s="70">
        <f>E46/C46</f>
        <v>0.9685230024213076</v>
      </c>
      <c r="K46" s="70">
        <f>E46/D46</f>
        <v>0.9685230024213076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</v>
      </c>
      <c r="F47" s="71"/>
      <c r="G47" s="69"/>
      <c r="H47" s="70"/>
      <c r="I47" s="70"/>
      <c r="J47" s="70">
        <f>E47/C47</f>
        <v>0.18633540372670807</v>
      </c>
      <c r="K47" s="70">
        <f>E47/D47</f>
        <v>0.18633540372670807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19.7</v>
      </c>
      <c r="F48" s="71"/>
      <c r="G48" s="69"/>
      <c r="H48" s="70"/>
      <c r="I48" s="70"/>
      <c r="J48" s="70">
        <f>E48/C48</f>
        <v>0.42640692640692635</v>
      </c>
      <c r="K48" s="70">
        <f>E48/D48</f>
        <v>0.42640692640692635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218.4</v>
      </c>
      <c r="F49" s="71"/>
      <c r="G49" s="69"/>
      <c r="H49" s="70"/>
      <c r="I49" s="70"/>
      <c r="J49" s="70">
        <f>E49/C49</f>
        <v>0.5363457760314342</v>
      </c>
      <c r="K49" s="70">
        <f>E49/D49</f>
        <v>0.5363457760314342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45.5</v>
      </c>
      <c r="F50" s="71"/>
      <c r="G50" s="69"/>
      <c r="H50" s="70"/>
      <c r="I50" s="70"/>
      <c r="J50" s="70">
        <f>E50/C50</f>
        <v>0.7087227414330218</v>
      </c>
      <c r="K50" s="70">
        <f>E50/D50</f>
        <v>0.7087227414330218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4.5</v>
      </c>
      <c r="F51" s="71"/>
      <c r="G51" s="69"/>
      <c r="H51" s="70"/>
      <c r="I51" s="70"/>
      <c r="J51" s="70">
        <f>E51/C51</f>
        <v>0.3082191780821918</v>
      </c>
      <c r="K51" s="70">
        <f>E51/D51</f>
        <v>0.3082191780821918</v>
      </c>
      <c r="L51" s="101"/>
    </row>
    <row r="52" spans="1:12" ht="15">
      <c r="A52" s="66" t="s">
        <v>51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1.2</v>
      </c>
      <c r="F53" s="71"/>
      <c r="G53" s="69"/>
      <c r="H53" s="70"/>
      <c r="I53" s="70"/>
      <c r="J53" s="70">
        <f>E53/C53</f>
        <v>0.02</v>
      </c>
      <c r="K53" s="70">
        <f>E53/D53</f>
        <v>0.02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1456.2</v>
      </c>
      <c r="F54" s="71"/>
      <c r="G54" s="69"/>
      <c r="H54" s="70"/>
      <c r="I54" s="70"/>
      <c r="J54" s="70">
        <f>E54/C54</f>
        <v>0.9403332041844247</v>
      </c>
      <c r="K54" s="70">
        <f>E54/D54</f>
        <v>0.9403332041844247</v>
      </c>
    </row>
    <row r="55" spans="1:249" ht="15">
      <c r="A55" s="7" t="s">
        <v>105</v>
      </c>
      <c r="B55" s="3" t="s">
        <v>95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930.5999999999999</v>
      </c>
      <c r="F55" s="4">
        <f>F56+F57+F58+F59+F60+F61+F62+F63+F64</f>
        <v>0</v>
      </c>
      <c r="G55" s="5">
        <f>E55/C55</f>
        <v>0.09820599409033347</v>
      </c>
      <c r="H55" s="16" t="e">
        <f>E55/#REF!</f>
        <v>#REF!</v>
      </c>
      <c r="I55" s="16" t="e">
        <f>E55/#REF!</f>
        <v>#REF!</v>
      </c>
      <c r="J55" s="15">
        <f>E55/C55</f>
        <v>0.09820599409033347</v>
      </c>
      <c r="K55" s="16">
        <f>E55/D55</f>
        <v>0.09820599409033347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162.8</v>
      </c>
      <c r="F56" s="71"/>
      <c r="G56" s="69"/>
      <c r="H56" s="70"/>
      <c r="I56" s="70"/>
      <c r="J56" s="70">
        <f>E56/C56</f>
        <v>0.16182902584493042</v>
      </c>
      <c r="K56" s="70">
        <f>E56/D56</f>
        <v>0.16182902584493042</v>
      </c>
      <c r="L56" s="101"/>
    </row>
    <row r="57" spans="1:12" ht="15">
      <c r="A57" s="66" t="s">
        <v>46</v>
      </c>
      <c r="B57" s="63"/>
      <c r="C57" s="6">
        <v>344</v>
      </c>
      <c r="D57" s="6">
        <v>344</v>
      </c>
      <c r="E57" s="71">
        <v>63.4</v>
      </c>
      <c r="F57" s="71"/>
      <c r="G57" s="69"/>
      <c r="H57" s="70"/>
      <c r="I57" s="70"/>
      <c r="J57" s="70">
        <f>E57/C57</f>
        <v>0.18430232558139534</v>
      </c>
      <c r="K57" s="70">
        <f>E57/D57</f>
        <v>0.18430232558139534</v>
      </c>
      <c r="L57" s="101"/>
    </row>
    <row r="58" spans="1:12" ht="15">
      <c r="A58" s="66" t="s">
        <v>47</v>
      </c>
      <c r="B58" s="63"/>
      <c r="C58" s="6">
        <v>760</v>
      </c>
      <c r="D58" s="6">
        <v>760</v>
      </c>
      <c r="E58" s="71">
        <v>45.5</v>
      </c>
      <c r="F58" s="71"/>
      <c r="G58" s="69"/>
      <c r="H58" s="70"/>
      <c r="I58" s="70"/>
      <c r="J58" s="70">
        <f>E58/C58</f>
        <v>0.05986842105263158</v>
      </c>
      <c r="K58" s="70">
        <f>E58/D58</f>
        <v>0.05986842105263158</v>
      </c>
      <c r="L58" s="102"/>
    </row>
    <row r="59" spans="1:249" s="9" customFormat="1" ht="15">
      <c r="A59" s="66" t="s">
        <v>48</v>
      </c>
      <c r="B59" s="63"/>
      <c r="C59" s="6">
        <v>1005</v>
      </c>
      <c r="D59" s="6">
        <v>1005</v>
      </c>
      <c r="E59" s="71">
        <v>86.4</v>
      </c>
      <c r="F59" s="71"/>
      <c r="G59" s="69"/>
      <c r="H59" s="70"/>
      <c r="I59" s="70"/>
      <c r="J59" s="70">
        <f>E59/C59</f>
        <v>0.08597014925373135</v>
      </c>
      <c r="K59" s="70">
        <f>E59/D59</f>
        <v>0.08597014925373135</v>
      </c>
      <c r="L59" s="101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</row>
    <row r="60" spans="1:12" ht="15">
      <c r="A60" s="66" t="s">
        <v>49</v>
      </c>
      <c r="B60" s="63"/>
      <c r="C60" s="6">
        <v>395</v>
      </c>
      <c r="D60" s="6">
        <v>395</v>
      </c>
      <c r="E60" s="71">
        <v>35.1</v>
      </c>
      <c r="F60" s="71"/>
      <c r="G60" s="69"/>
      <c r="H60" s="70"/>
      <c r="I60" s="70"/>
      <c r="J60" s="70">
        <f>E60/C60</f>
        <v>0.0888607594936709</v>
      </c>
      <c r="K60" s="70">
        <f>E60/D60</f>
        <v>0.0888607594936709</v>
      </c>
      <c r="L60" s="101"/>
    </row>
    <row r="61" spans="1:12" ht="15">
      <c r="A61" s="66" t="s">
        <v>50</v>
      </c>
      <c r="B61" s="63"/>
      <c r="C61" s="6">
        <v>796</v>
      </c>
      <c r="D61" s="6">
        <v>796</v>
      </c>
      <c r="E61" s="71">
        <v>67.9</v>
      </c>
      <c r="F61" s="71"/>
      <c r="G61" s="69"/>
      <c r="H61" s="70"/>
      <c r="I61" s="70"/>
      <c r="J61" s="70">
        <f>E61/C61</f>
        <v>0.08530150753768845</v>
      </c>
      <c r="K61" s="70">
        <f>E61/D61</f>
        <v>0.08530150753768845</v>
      </c>
      <c r="L61" s="101"/>
    </row>
    <row r="62" spans="1:12" ht="15">
      <c r="A62" s="66" t="s">
        <v>51</v>
      </c>
      <c r="B62" s="63"/>
      <c r="C62" s="6">
        <v>315</v>
      </c>
      <c r="D62" s="6">
        <v>315</v>
      </c>
      <c r="E62" s="71">
        <v>38.7</v>
      </c>
      <c r="F62" s="71"/>
      <c r="G62" s="69"/>
      <c r="H62" s="70"/>
      <c r="I62" s="70"/>
      <c r="J62" s="70">
        <f>E62/C62</f>
        <v>0.12285714285714287</v>
      </c>
      <c r="K62" s="70">
        <f>E62/D62</f>
        <v>0.12285714285714287</v>
      </c>
      <c r="L62" s="102"/>
    </row>
    <row r="63" spans="1:249" ht="12.75">
      <c r="A63" s="66" t="s">
        <v>52</v>
      </c>
      <c r="B63" s="63"/>
      <c r="C63" s="71">
        <v>692</v>
      </c>
      <c r="D63" s="71">
        <v>692</v>
      </c>
      <c r="E63" s="71">
        <v>136.6</v>
      </c>
      <c r="F63" s="71"/>
      <c r="G63" s="69"/>
      <c r="H63" s="70"/>
      <c r="I63" s="70"/>
      <c r="J63" s="70">
        <f>E63/C63</f>
        <v>0.19739884393063584</v>
      </c>
      <c r="K63" s="70">
        <f>E63/D63</f>
        <v>0.19739884393063584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249" s="9" customFormat="1" ht="12.75">
      <c r="A64" s="66" t="s">
        <v>53</v>
      </c>
      <c r="B64" s="63"/>
      <c r="C64" s="6">
        <v>4163</v>
      </c>
      <c r="D64" s="6">
        <v>4163</v>
      </c>
      <c r="E64" s="71">
        <v>294.2</v>
      </c>
      <c r="F64" s="71"/>
      <c r="G64" s="69"/>
      <c r="H64" s="70"/>
      <c r="I64" s="70"/>
      <c r="J64" s="70">
        <f>E64/C64</f>
        <v>0.07067018976699495</v>
      </c>
      <c r="K64" s="70">
        <f>E64/D64</f>
        <v>0.07067018976699495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</row>
    <row r="65" spans="1:11" ht="12.75">
      <c r="A65" s="131" t="s">
        <v>15</v>
      </c>
      <c r="B65" s="132"/>
      <c r="C65" s="13">
        <f>C5+C15+C25+C35+C45+C55</f>
        <v>36137.4</v>
      </c>
      <c r="D65" s="13">
        <f>D5+D15+D25+D35+D45+D55</f>
        <v>36137.4</v>
      </c>
      <c r="E65" s="13">
        <f>E5+E15+E25+E35+E45+E55</f>
        <v>16241.8</v>
      </c>
      <c r="F65" s="13">
        <f>F5+F15+F25+F35+F45+F55</f>
        <v>0</v>
      </c>
      <c r="G65" s="14">
        <f>E65/C65</f>
        <v>0.449445726587967</v>
      </c>
      <c r="H65" s="14" t="e">
        <f>E65/#REF!</f>
        <v>#REF!</v>
      </c>
      <c r="I65" s="14" t="e">
        <f>E65/#REF!</f>
        <v>#REF!</v>
      </c>
      <c r="J65" s="26">
        <f>E65/C65</f>
        <v>0.449445726587967</v>
      </c>
      <c r="K65" s="26">
        <f>E65/D65</f>
        <v>0.449445726587967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901.3</v>
      </c>
      <c r="F66" s="4">
        <f>F67</f>
        <v>0</v>
      </c>
      <c r="G66" s="5">
        <f>E66/C66</f>
        <v>0.4117217121191357</v>
      </c>
      <c r="H66" s="5" t="e">
        <f>E66/#REF!</f>
        <v>#REF!</v>
      </c>
      <c r="I66" s="5" t="e">
        <f>E66/#REF!</f>
        <v>#REF!</v>
      </c>
      <c r="J66" s="15">
        <f>E66/C66</f>
        <v>0.4117217121191357</v>
      </c>
      <c r="K66" s="16">
        <f>E66/D66</f>
        <v>0.4117217121191357</v>
      </c>
    </row>
    <row r="67" spans="1:11" ht="12" customHeight="1">
      <c r="A67" s="66" t="s">
        <v>53</v>
      </c>
      <c r="B67" s="63"/>
      <c r="C67" s="6">
        <v>2189.1</v>
      </c>
      <c r="D67" s="6">
        <v>2189.1</v>
      </c>
      <c r="E67" s="71">
        <v>901.3</v>
      </c>
      <c r="F67" s="68"/>
      <c r="G67" s="69"/>
      <c r="H67" s="69"/>
      <c r="I67" s="69"/>
      <c r="J67" s="70">
        <f>E67/C67</f>
        <v>0.4117217121191357</v>
      </c>
      <c r="K67" s="70">
        <f>E67/D67</f>
        <v>0.4117217121191357</v>
      </c>
    </row>
    <row r="68" spans="1:249" ht="26.25" customHeight="1">
      <c r="A68" s="10" t="s">
        <v>131</v>
      </c>
      <c r="B68" s="84" t="s">
        <v>25</v>
      </c>
      <c r="C68" s="12"/>
      <c r="D68" s="12"/>
      <c r="E68" s="12">
        <f>E69</f>
        <v>2.9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6" t="s">
        <v>53</v>
      </c>
      <c r="B69" s="72"/>
      <c r="C69" s="6"/>
      <c r="D69" s="6"/>
      <c r="E69" s="71">
        <v>2.9</v>
      </c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507.6</v>
      </c>
      <c r="F70" s="4">
        <f>F71</f>
        <v>0</v>
      </c>
      <c r="G70" s="5">
        <f>E70/C70</f>
        <v>5.0760000000000005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2.75">
      <c r="A71" s="66" t="s">
        <v>53</v>
      </c>
      <c r="B71" s="72"/>
      <c r="C71" s="6">
        <v>100</v>
      </c>
      <c r="D71" s="6">
        <v>100</v>
      </c>
      <c r="E71" s="71">
        <v>507.6</v>
      </c>
      <c r="F71" s="68"/>
      <c r="G71" s="69"/>
      <c r="H71" s="70"/>
      <c r="I71" s="70"/>
      <c r="J71" s="70" t="s">
        <v>14</v>
      </c>
      <c r="K71" s="70" t="s">
        <v>14</v>
      </c>
    </row>
    <row r="72" spans="1:11" ht="25.5">
      <c r="A72" s="7" t="s">
        <v>112</v>
      </c>
      <c r="B72" s="27" t="s">
        <v>115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15"/>
      <c r="K72" s="15"/>
    </row>
    <row r="73" spans="1:11" ht="12.75">
      <c r="A73" s="66" t="s">
        <v>53</v>
      </c>
      <c r="B73" s="72"/>
      <c r="C73" s="6"/>
      <c r="D73" s="6"/>
      <c r="E73" s="71">
        <v>43.9</v>
      </c>
      <c r="F73" s="68"/>
      <c r="G73" s="69"/>
      <c r="H73" s="70"/>
      <c r="I73" s="70"/>
      <c r="J73" s="70"/>
      <c r="K73" s="70"/>
    </row>
    <row r="74" spans="1:11" ht="12.75">
      <c r="A74" s="131" t="s">
        <v>26</v>
      </c>
      <c r="B74" s="132"/>
      <c r="C74" s="13">
        <f>C66+C70</f>
        <v>2289.1</v>
      </c>
      <c r="D74" s="13">
        <f>D66+D70</f>
        <v>2289.1</v>
      </c>
      <c r="E74" s="13">
        <f>E66+E70+E68+E72</f>
        <v>1455.7000000000003</v>
      </c>
      <c r="F74" s="13">
        <f>F66+F70</f>
        <v>0</v>
      </c>
      <c r="G74" s="14">
        <f>E74/C74</f>
        <v>0.6359267834520118</v>
      </c>
      <c r="H74" s="16" t="s">
        <v>14</v>
      </c>
      <c r="I74" s="16" t="s">
        <v>14</v>
      </c>
      <c r="J74" s="26">
        <f>E74/C74</f>
        <v>0.6359267834520118</v>
      </c>
      <c r="K74" s="26">
        <f>E74/D74</f>
        <v>0.6359267834520118</v>
      </c>
    </row>
    <row r="75" spans="1:11" ht="16.5">
      <c r="A75" s="117" t="s">
        <v>55</v>
      </c>
      <c r="B75" s="118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17697.5</v>
      </c>
      <c r="F75" s="17">
        <f>F76+F77+F78+F79+F80+F81+F82+F83+F84</f>
        <v>0</v>
      </c>
      <c r="G75" s="42">
        <f>E75/C75</f>
        <v>0.4605545652089053</v>
      </c>
      <c r="H75" s="42" t="e">
        <f>E75/#REF!</f>
        <v>#REF!</v>
      </c>
      <c r="I75" s="42" t="e">
        <f>E75/#REF!</f>
        <v>#REF!</v>
      </c>
      <c r="J75" s="83">
        <f>E75/C75</f>
        <v>0.4605545652089053</v>
      </c>
      <c r="K75" s="52">
        <f>E75/D75</f>
        <v>0.4605545652089053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1120.2</v>
      </c>
      <c r="F76" s="4">
        <f>F6+F16+F26+F36+F46+F56</f>
        <v>0</v>
      </c>
      <c r="G76" s="30">
        <f>E76/C76</f>
        <v>0.43187601202868375</v>
      </c>
      <c r="H76" s="5" t="e">
        <f>E76/#REF!</f>
        <v>#REF!</v>
      </c>
      <c r="I76" s="5" t="e">
        <f>E76/#REF!</f>
        <v>#REF!</v>
      </c>
      <c r="J76" s="15">
        <f>E76/C76</f>
        <v>0.43187601202868375</v>
      </c>
      <c r="K76" s="16">
        <f>E76/D76</f>
        <v>0.43187601202868375</v>
      </c>
    </row>
    <row r="77" spans="1:11" ht="12.75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550.3000000000001</v>
      </c>
      <c r="F77" s="4">
        <f>F7+F17+F27+F37+F47+F57</f>
        <v>0</v>
      </c>
      <c r="G77" s="30">
        <f>E77/C77</f>
        <v>0.41320018020723837</v>
      </c>
      <c r="H77" s="5" t="e">
        <f>E77/#REF!</f>
        <v>#REF!</v>
      </c>
      <c r="I77" s="5" t="e">
        <f>E77/#REF!</f>
        <v>#REF!</v>
      </c>
      <c r="J77" s="15">
        <f>E77/C77</f>
        <v>0.41320018020723837</v>
      </c>
      <c r="K77" s="16">
        <f>E77/D77</f>
        <v>0.41320018020723837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833.0000000000001</v>
      </c>
      <c r="F78" s="4">
        <f>F8+F18+F28+F38+F48+F58</f>
        <v>0</v>
      </c>
      <c r="G78" s="30">
        <f>E78/C78</f>
        <v>0.37687191783920737</v>
      </c>
      <c r="H78" s="5" t="e">
        <f>E78/#REF!</f>
        <v>#REF!</v>
      </c>
      <c r="I78" s="5" t="e">
        <f>E78/#REF!</f>
        <v>#REF!</v>
      </c>
      <c r="J78" s="15">
        <f>E78/C78</f>
        <v>0.37687191783920737</v>
      </c>
      <c r="K78" s="16">
        <f>E78/D78</f>
        <v>0.37687191783920737</v>
      </c>
    </row>
    <row r="79" spans="1:11" ht="12.75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1061.3</v>
      </c>
      <c r="F79" s="4">
        <f>F9+F19+F29+F39+F49+F59</f>
        <v>0</v>
      </c>
      <c r="G79" s="30">
        <f>E79/C79</f>
        <v>0.34705689993459776</v>
      </c>
      <c r="H79" s="5" t="e">
        <f>E79/#REF!</f>
        <v>#REF!</v>
      </c>
      <c r="I79" s="5" t="e">
        <f>E79/#REF!</f>
        <v>#REF!</v>
      </c>
      <c r="J79" s="15">
        <f>E79/C79</f>
        <v>0.34705689993459776</v>
      </c>
      <c r="K79" s="16">
        <f>E79/D79</f>
        <v>0.34705689993459776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545.3</v>
      </c>
      <c r="F80" s="4">
        <f>F10+F20+F30+F40+F50+F60</f>
        <v>0</v>
      </c>
      <c r="G80" s="30">
        <f>E80/C80</f>
        <v>0.42785406041584934</v>
      </c>
      <c r="H80" s="5" t="e">
        <f>E80/#REF!</f>
        <v>#REF!</v>
      </c>
      <c r="I80" s="5" t="e">
        <f>E80/#REF!</f>
        <v>#REF!</v>
      </c>
      <c r="J80" s="15">
        <f>E80/C80</f>
        <v>0.42785406041584934</v>
      </c>
      <c r="K80" s="16">
        <f>E80/D80</f>
        <v>0.42785406041584934</v>
      </c>
    </row>
    <row r="81" spans="1:11" ht="15" customHeight="1">
      <c r="A81" s="66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1366.5000000000002</v>
      </c>
      <c r="F81" s="4">
        <f>F11+F21+F31+F41+F51+F61</f>
        <v>0</v>
      </c>
      <c r="G81" s="30">
        <f>E81/C81</f>
        <v>0.4481797310593638</v>
      </c>
      <c r="H81" s="5" t="e">
        <f>E81/#REF!</f>
        <v>#REF!</v>
      </c>
      <c r="I81" s="5" t="e">
        <f>E81/#REF!</f>
        <v>#REF!</v>
      </c>
      <c r="J81" s="15">
        <f>E81/C81</f>
        <v>0.4481797310593638</v>
      </c>
      <c r="K81" s="16">
        <f>E81/D81</f>
        <v>0.4481797310593638</v>
      </c>
    </row>
    <row r="82" spans="1:11" ht="12.75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816.3</v>
      </c>
      <c r="F82" s="4">
        <f>F12+F22+F32+F42+F52+F62</f>
        <v>0</v>
      </c>
      <c r="G82" s="30">
        <f>E82/C82</f>
        <v>0.47277887177111083</v>
      </c>
      <c r="H82" s="5" t="e">
        <f>E82/#REF!</f>
        <v>#REF!</v>
      </c>
      <c r="I82" s="5" t="e">
        <f>E82/#REF!</f>
        <v>#REF!</v>
      </c>
      <c r="J82" s="15">
        <f>E82/C82</f>
        <v>0.47277887177111083</v>
      </c>
      <c r="K82" s="16">
        <f>E82/D82</f>
        <v>0.47277887177111083</v>
      </c>
    </row>
    <row r="83" spans="1:11" ht="12.75">
      <c r="A83" s="66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1002.0000000000001</v>
      </c>
      <c r="F83" s="4">
        <f>F13+F23+F33+F43+F53+F63</f>
        <v>0</v>
      </c>
      <c r="G83" s="30">
        <f>E83/C83</f>
        <v>0.4309121403689847</v>
      </c>
      <c r="H83" s="5" t="e">
        <f>E83/#REF!</f>
        <v>#REF!</v>
      </c>
      <c r="I83" s="5" t="e">
        <f>E83/#REF!</f>
        <v>#REF!</v>
      </c>
      <c r="J83" s="15">
        <f>E83/C83</f>
        <v>0.4309121403689847</v>
      </c>
      <c r="K83" s="16">
        <f>E83/D83</f>
        <v>0.4309121403689847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E14+E24+E34+E44+E54+E64+E67+E71+E73+E69</f>
        <v>10402.6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0.4987534280727999</v>
      </c>
      <c r="K84" s="16">
        <f>E84/D84</f>
        <v>0.4987534280727999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15247</v>
      </c>
      <c r="F85" s="4">
        <f>F86+F87+F88+F89+F90+F91+F92+F93+F94</f>
        <v>0</v>
      </c>
      <c r="G85" s="5">
        <f>E85/C85</f>
        <v>0.5733226542729403</v>
      </c>
      <c r="H85" s="16" t="e">
        <f>E85/#REF!</f>
        <v>#REF!</v>
      </c>
      <c r="I85" s="16" t="e">
        <f>E85/#REF!</f>
        <v>#REF!</v>
      </c>
      <c r="J85" s="15">
        <f>E85/C85</f>
        <v>0.5733226542729403</v>
      </c>
      <c r="K85" s="16">
        <f>E85/D85</f>
        <v>0.5733226542729403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2526.2</v>
      </c>
      <c r="F86" s="6"/>
      <c r="G86" s="69"/>
      <c r="H86" s="70"/>
      <c r="I86" s="70"/>
      <c r="J86" s="70">
        <f>E86/C86</f>
        <v>0.5716677981443765</v>
      </c>
      <c r="K86" s="70">
        <f>E86/D86</f>
        <v>0.5716677981443765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1119</v>
      </c>
      <c r="F87" s="6"/>
      <c r="G87" s="69"/>
      <c r="H87" s="70"/>
      <c r="I87" s="70"/>
      <c r="J87" s="70">
        <f>E87/C87</f>
        <v>0.5716767140083784</v>
      </c>
      <c r="K87" s="70">
        <f>E87/D87</f>
        <v>0.5716767140083784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2491.9</v>
      </c>
      <c r="F88" s="6"/>
      <c r="G88" s="69"/>
      <c r="H88" s="70"/>
      <c r="I88" s="70"/>
      <c r="J88" s="70">
        <f>E88/C88</f>
        <v>0.5716678137187429</v>
      </c>
      <c r="K88" s="70">
        <f>E88/D88</f>
        <v>0.5716678137187429</v>
      </c>
    </row>
    <row r="89" spans="1:11" ht="12.75">
      <c r="A89" s="66" t="s">
        <v>48</v>
      </c>
      <c r="B89" s="63"/>
      <c r="C89" s="6">
        <v>2509.8</v>
      </c>
      <c r="D89" s="6">
        <v>2509.8</v>
      </c>
      <c r="E89" s="6">
        <v>1434.8</v>
      </c>
      <c r="F89" s="6"/>
      <c r="G89" s="69"/>
      <c r="H89" s="70"/>
      <c r="I89" s="70"/>
      <c r="J89" s="70">
        <f>E89/C89</f>
        <v>0.571679018248466</v>
      </c>
      <c r="K89" s="70">
        <f>E89/D89</f>
        <v>0.571679018248466</v>
      </c>
    </row>
    <row r="90" spans="1:11" ht="13.5" customHeight="1">
      <c r="A90" s="66" t="s">
        <v>49</v>
      </c>
      <c r="B90" s="63"/>
      <c r="C90" s="6">
        <v>2220.4</v>
      </c>
      <c r="D90" s="6">
        <v>2220.4</v>
      </c>
      <c r="E90" s="6">
        <v>1269.3</v>
      </c>
      <c r="F90" s="6"/>
      <c r="G90" s="69"/>
      <c r="H90" s="70"/>
      <c r="I90" s="70"/>
      <c r="J90" s="70">
        <f>E90/C90</f>
        <v>0.5716537560799856</v>
      </c>
      <c r="K90" s="70">
        <f>E90/D90</f>
        <v>0.5716537560799856</v>
      </c>
    </row>
    <row r="91" spans="1:11" ht="15.75" customHeight="1">
      <c r="A91" s="66" t="s">
        <v>50</v>
      </c>
      <c r="B91" s="63"/>
      <c r="C91" s="6">
        <v>3094</v>
      </c>
      <c r="D91" s="6">
        <v>3094</v>
      </c>
      <c r="E91" s="6">
        <v>1768.8</v>
      </c>
      <c r="F91" s="6"/>
      <c r="G91" s="69"/>
      <c r="H91" s="70"/>
      <c r="I91" s="70"/>
      <c r="J91" s="70">
        <f>E91/C91</f>
        <v>0.5716871363930187</v>
      </c>
      <c r="K91" s="70">
        <f>E91/D91</f>
        <v>0.5716871363930187</v>
      </c>
    </row>
    <row r="92" spans="1:11" ht="12.75">
      <c r="A92" s="66" t="s">
        <v>51</v>
      </c>
      <c r="B92" s="63"/>
      <c r="C92" s="6">
        <v>3636.2</v>
      </c>
      <c r="D92" s="6">
        <v>3636.2</v>
      </c>
      <c r="E92" s="6">
        <v>2078.7</v>
      </c>
      <c r="F92" s="6"/>
      <c r="G92" s="69"/>
      <c r="H92" s="70"/>
      <c r="I92" s="70"/>
      <c r="J92" s="70">
        <f>E92/C92</f>
        <v>0.5716682250701282</v>
      </c>
      <c r="K92" s="70">
        <f>E92/D92</f>
        <v>0.5716682250701282</v>
      </c>
    </row>
    <row r="93" spans="1:11" ht="12.75">
      <c r="A93" s="66" t="s">
        <v>52</v>
      </c>
      <c r="B93" s="63"/>
      <c r="C93" s="6">
        <v>3349.8</v>
      </c>
      <c r="D93" s="6">
        <v>3349.8</v>
      </c>
      <c r="E93" s="6">
        <v>1958.9</v>
      </c>
      <c r="F93" s="6"/>
      <c r="G93" s="69"/>
      <c r="H93" s="70"/>
      <c r="I93" s="70"/>
      <c r="J93" s="70">
        <f>E93/C93</f>
        <v>0.5847811809660278</v>
      </c>
      <c r="K93" s="70">
        <f>E93/D93</f>
        <v>0.5847811809660278</v>
      </c>
    </row>
    <row r="94" spans="1:11" ht="12.75">
      <c r="A94" s="80" t="s">
        <v>53</v>
      </c>
      <c r="B94" s="63"/>
      <c r="C94" s="6">
        <v>1048.5</v>
      </c>
      <c r="D94" s="6">
        <v>1048.5</v>
      </c>
      <c r="E94" s="6">
        <v>599.4</v>
      </c>
      <c r="F94" s="68"/>
      <c r="G94" s="69"/>
      <c r="H94" s="70"/>
      <c r="I94" s="70"/>
      <c r="J94" s="70">
        <f>E94/C94</f>
        <v>0.5716738197424892</v>
      </c>
      <c r="K94" s="70">
        <f>E94/D94</f>
        <v>0.5716738197424892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830.6</v>
      </c>
      <c r="F95" s="4">
        <f>F96+F97+F98+F99+F100+F101+F102+F103+F104</f>
        <v>0</v>
      </c>
      <c r="G95" s="5">
        <f>E95/C95</f>
        <v>0.7653888684113529</v>
      </c>
      <c r="H95" s="5" t="e">
        <f>E95/#REF!</f>
        <v>#REF!</v>
      </c>
      <c r="I95" s="5" t="e">
        <f>E95/#REF!</f>
        <v>#REF!</v>
      </c>
      <c r="J95" s="15">
        <f>E95/C95</f>
        <v>0.7653888684113529</v>
      </c>
      <c r="K95" s="16">
        <f>E95/D95</f>
        <v>0.7653888684113529</v>
      </c>
    </row>
    <row r="96" spans="1:11" ht="12.75">
      <c r="A96" s="66" t="s">
        <v>45</v>
      </c>
      <c r="B96" s="63"/>
      <c r="C96" s="6">
        <v>83.4</v>
      </c>
      <c r="D96" s="6">
        <v>83.4</v>
      </c>
      <c r="E96" s="6">
        <v>62.7</v>
      </c>
      <c r="F96" s="68"/>
      <c r="G96" s="69">
        <f>E96/C96</f>
        <v>0.7517985611510791</v>
      </c>
      <c r="H96" s="69" t="e">
        <f>E96/#REF!</f>
        <v>#REF!</v>
      </c>
      <c r="I96" s="69" t="e">
        <f>E96/#REF!</f>
        <v>#REF!</v>
      </c>
      <c r="J96" s="70">
        <f>E96/C96</f>
        <v>0.7517985611510791</v>
      </c>
      <c r="K96" s="70">
        <f>E96/D96</f>
        <v>0.7517985611510791</v>
      </c>
    </row>
    <row r="97" spans="1:11" ht="12.75">
      <c r="A97" s="66" t="s">
        <v>46</v>
      </c>
      <c r="B97" s="63"/>
      <c r="C97" s="6">
        <v>83.4</v>
      </c>
      <c r="D97" s="6">
        <v>83.4</v>
      </c>
      <c r="E97" s="6">
        <v>62.7</v>
      </c>
      <c r="F97" s="68"/>
      <c r="G97" s="69">
        <f>E97/C97</f>
        <v>0.7517985611510791</v>
      </c>
      <c r="H97" s="69" t="e">
        <f>E97/#REF!</f>
        <v>#REF!</v>
      </c>
      <c r="I97" s="69" t="e">
        <f>E97/#REF!</f>
        <v>#REF!</v>
      </c>
      <c r="J97" s="70">
        <f>E97/C97</f>
        <v>0.7517985611510791</v>
      </c>
      <c r="K97" s="70">
        <f>E97/D97</f>
        <v>0.7517985611510791</v>
      </c>
    </row>
    <row r="98" spans="1:11" ht="12.75">
      <c r="A98" s="66" t="s">
        <v>47</v>
      </c>
      <c r="B98" s="63"/>
      <c r="C98" s="6">
        <v>83.5</v>
      </c>
      <c r="D98" s="6">
        <v>83.5</v>
      </c>
      <c r="E98" s="6">
        <v>62.7</v>
      </c>
      <c r="F98" s="68"/>
      <c r="G98" s="69">
        <f>E98/C98</f>
        <v>0.7508982035928145</v>
      </c>
      <c r="H98" s="69" t="e">
        <f>E98/#REF!</f>
        <v>#REF!</v>
      </c>
      <c r="I98" s="69" t="e">
        <f>E98/#REF!</f>
        <v>#REF!</v>
      </c>
      <c r="J98" s="70">
        <f>E98/C98</f>
        <v>0.7508982035928145</v>
      </c>
      <c r="K98" s="70">
        <f>E98/D98</f>
        <v>0.7508982035928145</v>
      </c>
    </row>
    <row r="99" spans="1:249" s="9" customFormat="1" ht="12" customHeight="1">
      <c r="A99" s="66" t="s">
        <v>48</v>
      </c>
      <c r="B99" s="63"/>
      <c r="C99" s="6">
        <v>83.5</v>
      </c>
      <c r="D99" s="6">
        <v>83.5</v>
      </c>
      <c r="E99" s="6">
        <v>62.7</v>
      </c>
      <c r="F99" s="68"/>
      <c r="G99" s="69">
        <f>E99/C99</f>
        <v>0.7508982035928145</v>
      </c>
      <c r="H99" s="69" t="e">
        <f>E99/#REF!</f>
        <v>#REF!</v>
      </c>
      <c r="I99" s="69" t="e">
        <f>E99/#REF!</f>
        <v>#REF!</v>
      </c>
      <c r="J99" s="70">
        <f>E99/C99</f>
        <v>0.7508982035928145</v>
      </c>
      <c r="K99" s="70">
        <f>E99/D99</f>
        <v>0.7508982035928145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49</v>
      </c>
      <c r="B100" s="63"/>
      <c r="C100" s="6">
        <v>83.5</v>
      </c>
      <c r="D100" s="6">
        <v>83.5</v>
      </c>
      <c r="E100" s="6">
        <v>62.8</v>
      </c>
      <c r="F100" s="68"/>
      <c r="G100" s="69">
        <f>E100/C100</f>
        <v>0.7520958083832335</v>
      </c>
      <c r="H100" s="69" t="e">
        <f>E100/#REF!</f>
        <v>#REF!</v>
      </c>
      <c r="I100" s="69" t="e">
        <f>E100/#REF!</f>
        <v>#REF!</v>
      </c>
      <c r="J100" s="70">
        <f>E100/C100</f>
        <v>0.7520958083832335</v>
      </c>
      <c r="K100" s="70">
        <f>E100/D100</f>
        <v>0.7520958083832335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 customHeight="1">
      <c r="A101" s="66" t="s">
        <v>50</v>
      </c>
      <c r="B101" s="63"/>
      <c r="C101" s="6">
        <v>83.5</v>
      </c>
      <c r="D101" s="6">
        <v>83.5</v>
      </c>
      <c r="E101" s="6">
        <v>62.7</v>
      </c>
      <c r="F101" s="68"/>
      <c r="G101" s="69">
        <f>E101/C101</f>
        <v>0.7508982035928145</v>
      </c>
      <c r="H101" s="69" t="e">
        <f>E101/#REF!</f>
        <v>#REF!</v>
      </c>
      <c r="I101" s="69" t="e">
        <f>E101/#REF!</f>
        <v>#REF!</v>
      </c>
      <c r="J101" s="70">
        <f>E101/C101</f>
        <v>0.7508982035928145</v>
      </c>
      <c r="K101" s="70">
        <f>E101/D101</f>
        <v>0.7508982035928145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62.8</v>
      </c>
      <c r="F102" s="68"/>
      <c r="G102" s="69">
        <f>E102/C102</f>
        <v>0.7520958083832335</v>
      </c>
      <c r="H102" s="69" t="e">
        <f>E102/#REF!</f>
        <v>#REF!</v>
      </c>
      <c r="I102" s="69" t="e">
        <f>E102/#REF!</f>
        <v>#REF!</v>
      </c>
      <c r="J102" s="70">
        <f>E102/C102</f>
        <v>0.7520958083832335</v>
      </c>
      <c r="K102" s="70">
        <f>E102/D102</f>
        <v>0.7520958083832335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12.75">
      <c r="A103" s="66" t="s">
        <v>52</v>
      </c>
      <c r="B103" s="63"/>
      <c r="C103" s="6">
        <v>83.5</v>
      </c>
      <c r="D103" s="6">
        <v>83.5</v>
      </c>
      <c r="E103" s="6">
        <v>62.8</v>
      </c>
      <c r="F103" s="68"/>
      <c r="G103" s="69">
        <f>E103/C103</f>
        <v>0.7520958083832335</v>
      </c>
      <c r="H103" s="69" t="e">
        <f>E103/#REF!</f>
        <v>#REF!</v>
      </c>
      <c r="I103" s="69" t="e">
        <f>E103/#REF!</f>
        <v>#REF!</v>
      </c>
      <c r="J103" s="70">
        <f>E103/C103</f>
        <v>0.7520958083832335</v>
      </c>
      <c r="K103" s="70">
        <f>E103/D103</f>
        <v>0.7520958083832335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328.7</v>
      </c>
      <c r="F104" s="68"/>
      <c r="G104" s="69">
        <f>E104/C104</f>
        <v>0.7874940105414471</v>
      </c>
      <c r="H104" s="5"/>
      <c r="I104" s="5"/>
      <c r="J104" s="70">
        <f>E104/C104</f>
        <v>0.7874940105414471</v>
      </c>
      <c r="K104" s="70">
        <f>E104/D104</f>
        <v>0.7874940105414471</v>
      </c>
    </row>
    <row r="105" spans="1:11" s="9" customFormat="1" ht="29.25" customHeight="1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11955.5</v>
      </c>
      <c r="E105" s="12">
        <f>E106+E107+E108+E109+E110+E111+E112+E113+E114</f>
        <v>2930.7</v>
      </c>
      <c r="F105" s="12">
        <f>F106+F107+F108+F109+F110+F111+F112+F113+F114</f>
        <v>0</v>
      </c>
      <c r="G105" s="5">
        <f>E105/C105</f>
        <v>0.7658957271658173</v>
      </c>
      <c r="H105" s="16"/>
      <c r="I105" s="16"/>
      <c r="J105" s="15">
        <f>E105/C105</f>
        <v>0.7658957271658173</v>
      </c>
      <c r="K105" s="16">
        <f>E105/D105</f>
        <v>0.24513403872694575</v>
      </c>
    </row>
    <row r="106" spans="1:11" s="9" customFormat="1" ht="12.75">
      <c r="A106" s="66" t="s">
        <v>45</v>
      </c>
      <c r="B106" s="72"/>
      <c r="C106" s="72"/>
      <c r="D106" s="73">
        <v>489.7</v>
      </c>
      <c r="E106" s="71">
        <v>12.4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1351.3</v>
      </c>
      <c r="E107" s="71">
        <v>535.1</v>
      </c>
      <c r="F107" s="71"/>
      <c r="G107" s="69"/>
      <c r="H107" s="5"/>
      <c r="I107" s="5"/>
      <c r="J107" s="70">
        <f>E107/C107</f>
        <v>0.47969520394441956</v>
      </c>
      <c r="K107" s="70">
        <f>E107/D107</f>
        <v>0.3959890475838082</v>
      </c>
    </row>
    <row r="108" spans="1:11" s="9" customFormat="1" ht="12.75">
      <c r="A108" s="66" t="s">
        <v>47</v>
      </c>
      <c r="B108" s="72"/>
      <c r="C108" s="73"/>
      <c r="D108" s="73">
        <v>1265</v>
      </c>
      <c r="E108" s="71">
        <v>68.3</v>
      </c>
      <c r="F108" s="71"/>
      <c r="G108" s="69"/>
      <c r="H108" s="5"/>
      <c r="I108" s="5"/>
      <c r="J108" s="70"/>
      <c r="K108" s="70">
        <f>E108/D108</f>
        <v>0.053992094861660074</v>
      </c>
    </row>
    <row r="109" spans="1:11" s="9" customFormat="1" ht="12.75">
      <c r="A109" s="66" t="s">
        <v>48</v>
      </c>
      <c r="B109" s="72"/>
      <c r="C109" s="72"/>
      <c r="D109" s="73">
        <v>754.9</v>
      </c>
      <c r="E109" s="71">
        <v>6.2</v>
      </c>
      <c r="F109" s="71"/>
      <c r="G109" s="69"/>
      <c r="H109" s="5"/>
      <c r="I109" s="5"/>
      <c r="J109" s="70"/>
      <c r="K109" s="70">
        <f>E109/D109</f>
        <v>0.008213008345476223</v>
      </c>
    </row>
    <row r="110" spans="1:11" s="9" customFormat="1" ht="12.75">
      <c r="A110" s="66" t="s">
        <v>49</v>
      </c>
      <c r="B110" s="72"/>
      <c r="C110" s="72">
        <v>1382.1</v>
      </c>
      <c r="D110" s="73">
        <v>1739.5</v>
      </c>
      <c r="E110" s="71">
        <v>998.6</v>
      </c>
      <c r="F110" s="71"/>
      <c r="G110" s="69"/>
      <c r="H110" s="30"/>
      <c r="I110" s="30"/>
      <c r="J110" s="70">
        <f>E110/C110</f>
        <v>0.7225236958251936</v>
      </c>
      <c r="K110" s="70">
        <f>E110/D110</f>
        <v>0.5740730094854843</v>
      </c>
    </row>
    <row r="111" spans="1:11" s="9" customFormat="1" ht="12.75">
      <c r="A111" s="66" t="s">
        <v>50</v>
      </c>
      <c r="B111" s="72"/>
      <c r="C111" s="72">
        <v>1065.2</v>
      </c>
      <c r="D111" s="73">
        <v>1366.3</v>
      </c>
      <c r="E111" s="71">
        <v>1071.4</v>
      </c>
      <c r="F111" s="71"/>
      <c r="G111" s="69"/>
      <c r="H111" s="5"/>
      <c r="I111" s="5"/>
      <c r="J111" s="70">
        <f>E111/C111</f>
        <v>1.005820503191889</v>
      </c>
      <c r="K111" s="70">
        <f>E111/D111</f>
        <v>0.7841616043328699</v>
      </c>
    </row>
    <row r="112" spans="1:11" s="9" customFormat="1" ht="12.75">
      <c r="A112" s="66" t="s">
        <v>51</v>
      </c>
      <c r="B112" s="72"/>
      <c r="C112" s="72"/>
      <c r="D112" s="73">
        <v>18.9</v>
      </c>
      <c r="E112" s="71">
        <v>12.7</v>
      </c>
      <c r="F112" s="71"/>
      <c r="G112" s="69"/>
      <c r="H112" s="5"/>
      <c r="I112" s="5"/>
      <c r="J112" s="70"/>
      <c r="K112" s="70">
        <f>E112/D112</f>
        <v>0.671957671957672</v>
      </c>
    </row>
    <row r="113" spans="1:11" s="9" customFormat="1" ht="12.75">
      <c r="A113" s="66" t="s">
        <v>52</v>
      </c>
      <c r="B113" s="72"/>
      <c r="C113" s="72">
        <v>263.7</v>
      </c>
      <c r="D113" s="73">
        <v>579.8</v>
      </c>
      <c r="E113" s="71">
        <v>226</v>
      </c>
      <c r="F113" s="71"/>
      <c r="G113" s="69"/>
      <c r="H113" s="5"/>
      <c r="I113" s="5"/>
      <c r="J113" s="70">
        <f>E113/C113</f>
        <v>0.857034508911642</v>
      </c>
      <c r="K113" s="70">
        <f>E113/D113</f>
        <v>0.38978958261469476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/>
      <c r="F114" s="68"/>
      <c r="G114" s="69"/>
      <c r="H114" s="5"/>
      <c r="I114" s="5"/>
      <c r="J114" s="70"/>
      <c r="K114" s="70">
        <f>E114/D114</f>
        <v>0</v>
      </c>
    </row>
    <row r="115" spans="1:11" s="9" customFormat="1" ht="39">
      <c r="A115" s="19" t="s">
        <v>122</v>
      </c>
      <c r="B115" s="27" t="s">
        <v>123</v>
      </c>
      <c r="C115" s="95">
        <f>C116+C117+C118+C119+C120+C121+C122+C123+C124</f>
        <v>0</v>
      </c>
      <c r="D115" s="95">
        <f>D116+D117+D118+D119+D120+D121+D122+D123+D124</f>
        <v>412.7</v>
      </c>
      <c r="E115" s="96">
        <f>E116+E117+E118+E119+E120+E121+E122+E123+E124</f>
        <v>10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70">
        <f>E115/D115</f>
        <v>0.0242306760358614</v>
      </c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11" s="9" customFormat="1" ht="12.75">
      <c r="A119" s="66" t="s">
        <v>48</v>
      </c>
      <c r="B119" s="72"/>
      <c r="C119" s="72"/>
      <c r="D119" s="73"/>
      <c r="E119" s="94"/>
      <c r="F119" s="98"/>
      <c r="G119" s="98"/>
      <c r="H119" s="71"/>
      <c r="I119" s="99"/>
      <c r="J119" s="70"/>
      <c r="K119" s="70"/>
    </row>
    <row r="120" spans="1:11" s="9" customFormat="1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</row>
    <row r="121" spans="1:11" s="9" customFormat="1" ht="12.75">
      <c r="A121" s="66" t="s">
        <v>50</v>
      </c>
      <c r="B121" s="72"/>
      <c r="C121" s="72"/>
      <c r="D121" s="73"/>
      <c r="E121" s="94">
        <v>10</v>
      </c>
      <c r="F121" s="98"/>
      <c r="G121" s="98"/>
      <c r="H121" s="71"/>
      <c r="I121" s="99"/>
      <c r="J121" s="70"/>
      <c r="K121" s="70"/>
    </row>
    <row r="122" spans="1:11" s="9" customFormat="1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</row>
    <row r="123" spans="1:11" s="9" customFormat="1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</row>
    <row r="124" spans="1:11" s="9" customFormat="1" ht="12.75">
      <c r="A124" s="66" t="s">
        <v>53</v>
      </c>
      <c r="B124" s="72"/>
      <c r="C124" s="72"/>
      <c r="D124" s="73">
        <v>412.7</v>
      </c>
      <c r="E124" s="94"/>
      <c r="F124" s="98"/>
      <c r="G124" s="98"/>
      <c r="H124" s="71">
        <v>30</v>
      </c>
      <c r="I124" s="99"/>
      <c r="J124" s="70"/>
      <c r="K124" s="70">
        <f>E124/D124</f>
        <v>0</v>
      </c>
    </row>
    <row r="125" spans="1:11" s="9" customFormat="1" ht="39">
      <c r="A125" s="19" t="s">
        <v>124</v>
      </c>
      <c r="B125" s="27" t="s">
        <v>125</v>
      </c>
      <c r="C125" s="95">
        <f>C126+C127+C128+C129+C130+C131+C132+C133+C134</f>
        <v>0</v>
      </c>
      <c r="D125" s="95">
        <f>D126+D127+D128+D129+D130+D131+D132+D133+D134</f>
        <v>1218.5</v>
      </c>
      <c r="E125" s="96">
        <f>E126+E127+E128+E129+E130+E131+E132+E133+E134</f>
        <v>321.5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70">
        <f>E125/D125</f>
        <v>0.26384899466557243</v>
      </c>
    </row>
    <row r="126" spans="1:11" s="9" customFormat="1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>E126/D126</f>
        <v>1</v>
      </c>
    </row>
    <row r="127" spans="1:11" s="9" customFormat="1" ht="12.75">
      <c r="A127" s="66" t="s">
        <v>46</v>
      </c>
      <c r="B127" s="72"/>
      <c r="C127" s="72"/>
      <c r="D127" s="73">
        <v>83.4</v>
      </c>
      <c r="E127" s="94"/>
      <c r="F127" s="98"/>
      <c r="G127" s="98"/>
      <c r="H127" s="71">
        <v>62.5</v>
      </c>
      <c r="I127" s="99"/>
      <c r="J127" s="70"/>
      <c r="K127" s="70">
        <f>E127/D127</f>
        <v>0</v>
      </c>
    </row>
    <row r="128" spans="1:11" s="9" customFormat="1" ht="12.75">
      <c r="A128" s="66" t="s">
        <v>47</v>
      </c>
      <c r="B128" s="72"/>
      <c r="C128" s="72"/>
      <c r="D128" s="73">
        <v>104.9</v>
      </c>
      <c r="E128" s="94"/>
      <c r="F128" s="98"/>
      <c r="G128" s="98"/>
      <c r="H128" s="71"/>
      <c r="I128" s="99"/>
      <c r="J128" s="70"/>
      <c r="K128" s="70">
        <f>E128/D128</f>
        <v>0</v>
      </c>
    </row>
    <row r="129" spans="1:11" s="9" customFormat="1" ht="12.75">
      <c r="A129" s="66" t="s">
        <v>48</v>
      </c>
      <c r="B129" s="72"/>
      <c r="C129" s="72"/>
      <c r="D129" s="73">
        <v>391</v>
      </c>
      <c r="E129" s="94"/>
      <c r="F129" s="98"/>
      <c r="G129" s="98"/>
      <c r="H129" s="71">
        <v>74.9</v>
      </c>
      <c r="I129" s="99"/>
      <c r="J129" s="70"/>
      <c r="K129" s="70">
        <f>E129/D129</f>
        <v>0</v>
      </c>
    </row>
    <row r="130" spans="1:11" s="9" customFormat="1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</row>
    <row r="131" spans="1:11" s="9" customFormat="1" ht="12.75">
      <c r="A131" s="66" t="s">
        <v>50</v>
      </c>
      <c r="B131" s="72"/>
      <c r="C131" s="72"/>
      <c r="D131" s="73">
        <v>134.9</v>
      </c>
      <c r="E131" s="94">
        <v>124.9</v>
      </c>
      <c r="F131" s="98"/>
      <c r="G131" s="98"/>
      <c r="H131" s="71"/>
      <c r="I131" s="99"/>
      <c r="J131" s="70"/>
      <c r="K131" s="70">
        <f>E131/D131</f>
        <v>0.9258710155670867</v>
      </c>
    </row>
    <row r="132" spans="1:11" s="9" customFormat="1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</row>
    <row r="133" spans="1:11" s="9" customFormat="1" ht="12.75">
      <c r="A133" s="66" t="s">
        <v>52</v>
      </c>
      <c r="B133" s="72"/>
      <c r="C133" s="72"/>
      <c r="D133" s="73">
        <v>149</v>
      </c>
      <c r="E133" s="94"/>
      <c r="F133" s="98"/>
      <c r="G133" s="98"/>
      <c r="H133" s="71"/>
      <c r="I133" s="99"/>
      <c r="J133" s="70"/>
      <c r="K133" s="70">
        <f>E133/D133</f>
        <v>0</v>
      </c>
    </row>
    <row r="134" spans="1:11" s="9" customFormat="1" ht="12.75">
      <c r="A134" s="66" t="s">
        <v>53</v>
      </c>
      <c r="B134" s="72"/>
      <c r="C134" s="72"/>
      <c r="D134" s="73">
        <v>158.7</v>
      </c>
      <c r="E134" s="94"/>
      <c r="F134" s="98"/>
      <c r="G134" s="98"/>
      <c r="H134" s="71">
        <v>212.2</v>
      </c>
      <c r="I134" s="99"/>
      <c r="J134" s="70"/>
      <c r="K134" s="70">
        <f>E134/D134</f>
        <v>0</v>
      </c>
    </row>
    <row r="135" spans="1:249" ht="12.75">
      <c r="A135" s="119" t="s">
        <v>60</v>
      </c>
      <c r="B135" s="120"/>
      <c r="C135" s="12">
        <f aca="true" t="shared" si="0" ref="C135:I135">C136+C137+C138+C139+C140+C141+C142+C143+C144</f>
        <v>31505.800000000003</v>
      </c>
      <c r="D135" s="12">
        <f t="shared" si="0"/>
        <v>41266</v>
      </c>
      <c r="E135" s="12">
        <f t="shared" si="0"/>
        <v>19339.8</v>
      </c>
      <c r="F135" s="12">
        <f t="shared" si="0"/>
        <v>0</v>
      </c>
      <c r="G135" s="12">
        <f t="shared" si="0"/>
        <v>6.80007316877175</v>
      </c>
      <c r="H135" s="12" t="e">
        <f t="shared" si="0"/>
        <v>#REF!</v>
      </c>
      <c r="I135" s="12" t="e">
        <f t="shared" si="0"/>
        <v>#REF!</v>
      </c>
      <c r="J135" s="15">
        <f>E135/C135</f>
        <v>0.6138488786191748</v>
      </c>
      <c r="K135" s="16">
        <f>E135/D135</f>
        <v>0.4686618523724131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45</v>
      </c>
      <c r="B136" s="21"/>
      <c r="C136" s="4">
        <f>C96+C86+C106+C116+C126</f>
        <v>4502.4</v>
      </c>
      <c r="D136" s="4">
        <f>D96+D86+D106+D116+D126</f>
        <v>5188.7</v>
      </c>
      <c r="E136" s="4">
        <f>E96+E86+E106+E116+E126</f>
        <v>2797.8999999999996</v>
      </c>
      <c r="F136" s="4">
        <f>F96+F86+F106+F116+F126</f>
        <v>0</v>
      </c>
      <c r="G136" s="4">
        <f>G96+G86+G106+G116+G126</f>
        <v>0.7517985611510791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0.6214241293532338</v>
      </c>
      <c r="K136" s="16">
        <f>E136/D136</f>
        <v>0.5392294794457185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46</v>
      </c>
      <c r="B137" s="11"/>
      <c r="C137" s="4">
        <f>C97+C87+C107+C117+C127</f>
        <v>3156.3</v>
      </c>
      <c r="D137" s="4">
        <f>D97+D87+D107+D117+D127</f>
        <v>3475.5000000000005</v>
      </c>
      <c r="E137" s="4">
        <f>E97+E87+E107+E117+E127</f>
        <v>1716.8000000000002</v>
      </c>
      <c r="F137" s="4">
        <f>F97+F87+F107+F117+F127</f>
        <v>0</v>
      </c>
      <c r="G137" s="4">
        <f>G97+G87+G107+G117+G127</f>
        <v>0.7517985611510791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0.5439280169819092</v>
      </c>
      <c r="K137" s="16">
        <f>E137/D137</f>
        <v>0.4939720903467127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47</v>
      </c>
      <c r="B138" s="11"/>
      <c r="C138" s="4">
        <f>C98+C88+C108+C118+C128</f>
        <v>4442.5</v>
      </c>
      <c r="D138" s="4">
        <f>D98+D88+D108+D118+D128</f>
        <v>5812.4</v>
      </c>
      <c r="E138" s="4">
        <f>E98+E88+E108+E118+E128</f>
        <v>2622.9</v>
      </c>
      <c r="F138" s="4">
        <f>F98+F88+F108+F118+F128</f>
        <v>0</v>
      </c>
      <c r="G138" s="4">
        <f>G98+G88+G108+G118+G128</f>
        <v>0.7508982035928145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0.5904108047270681</v>
      </c>
      <c r="K138" s="16">
        <f>E138/D138</f>
        <v>0.45125937650540227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48</v>
      </c>
      <c r="B139" s="21"/>
      <c r="C139" s="4">
        <f>C99+C89+C109+C119+C129</f>
        <v>2593.3</v>
      </c>
      <c r="D139" s="4">
        <f>D99+D89+D109+D119+D129</f>
        <v>3739.2000000000003</v>
      </c>
      <c r="E139" s="4">
        <f>E99+E89+E109+E119+E129</f>
        <v>1503.7</v>
      </c>
      <c r="F139" s="4">
        <f>F99+F89+F109+F119+F129</f>
        <v>0</v>
      </c>
      <c r="G139" s="4">
        <f>G99+G89+G109+G119+G129</f>
        <v>0.7508982035928145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0.5798403578452165</v>
      </c>
      <c r="K139" s="16">
        <f>E139/D139</f>
        <v>0.4021448438168592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4043.4</v>
      </c>
      <c r="E140" s="4">
        <f>E100+E90+E110+E120+E130</f>
        <v>2330.7</v>
      </c>
      <c r="F140" s="4">
        <f>F100+F90+F110+F120+F130</f>
        <v>0</v>
      </c>
      <c r="G140" s="4">
        <f>G100+G90+G110+G120+G130</f>
        <v>0.7520958083832335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0.632311448724905</v>
      </c>
      <c r="K140" s="16">
        <f>E140/D140</f>
        <v>0.5764208339516248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4678.7</v>
      </c>
      <c r="E141" s="4">
        <f>E101+E91+E111+E121+E131</f>
        <v>3037.8</v>
      </c>
      <c r="F141" s="4">
        <f>F101+F91+F111+F121+F131</f>
        <v>0</v>
      </c>
      <c r="G141" s="4">
        <f>G101+G91+G111+G121+G131</f>
        <v>0.7508982035928145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0.7160063167322697</v>
      </c>
      <c r="K141" s="16">
        <f>E141/D141</f>
        <v>0.6492829204693612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3738.6</v>
      </c>
      <c r="E142" s="4">
        <f>E102+E92+E112+E122+E132</f>
        <v>2154.2</v>
      </c>
      <c r="F142" s="4">
        <f>F102+F92+F112+F122+F132</f>
        <v>0</v>
      </c>
      <c r="G142" s="4">
        <f>G102+G92+G112+G122+G132</f>
        <v>0.7520958083832335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0.5791327257574536</v>
      </c>
      <c r="K142" s="16">
        <f>E142/D142</f>
        <v>0.5762049965227625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4162.1</v>
      </c>
      <c r="E143" s="4">
        <f>E103+E93+E113+E123+E133</f>
        <v>2247.7</v>
      </c>
      <c r="F143" s="4">
        <f>F103+F93+F113+F123+F133</f>
        <v>0</v>
      </c>
      <c r="G143" s="4">
        <f>G103+G93+G113+G123+G133</f>
        <v>0.7520958083832335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0.6079794427914524</v>
      </c>
      <c r="K143" s="16">
        <f>E143/D143</f>
        <v>0.5400398837125489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6427.4</v>
      </c>
      <c r="E144" s="4">
        <f>E104+E94+E114+E124+E134</f>
        <v>928.0999999999999</v>
      </c>
      <c r="F144" s="4">
        <f>F104+F94+F114+F124+F134</f>
        <v>0</v>
      </c>
      <c r="G144" s="4">
        <f>G104+G94+G114+G124+G134</f>
        <v>0.7874940105414471</v>
      </c>
      <c r="H144" s="4">
        <f>H104+H94+H114+H124+H134</f>
        <v>242.2</v>
      </c>
      <c r="I144" s="4">
        <f>I104+I94+I114+I124+I134</f>
        <v>0</v>
      </c>
      <c r="J144" s="15">
        <f>E144/C144</f>
        <v>0.6331264069854696</v>
      </c>
      <c r="K144" s="16">
        <f>E144/D144</f>
        <v>0.14439742353051</v>
      </c>
    </row>
    <row r="145" spans="1:11" ht="16.5">
      <c r="A145" s="121" t="s">
        <v>38</v>
      </c>
      <c r="B145" s="122"/>
      <c r="C145" s="17">
        <f>C135+C75</f>
        <v>69932.3</v>
      </c>
      <c r="D145" s="17">
        <f>D135+D75</f>
        <v>79692.5</v>
      </c>
      <c r="E145" s="17">
        <f>E135+E75</f>
        <v>37037.3</v>
      </c>
      <c r="F145" s="81">
        <f>F135+F75</f>
        <v>0</v>
      </c>
      <c r="G145" s="18">
        <f>E145/C145</f>
        <v>0.5296165005297981</v>
      </c>
      <c r="H145" s="18" t="e">
        <f>E145/#REF!</f>
        <v>#REF!</v>
      </c>
      <c r="I145" s="18" t="e">
        <f>E145/#REF!</f>
        <v>#REF!</v>
      </c>
      <c r="J145" s="83">
        <f>E145/C145</f>
        <v>0.5296165005297981</v>
      </c>
      <c r="K145" s="52">
        <f>E145/D145</f>
        <v>0.46475264297142144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7782.5</v>
      </c>
      <c r="E146" s="24">
        <f>E76+E136</f>
        <v>3918.0999999999995</v>
      </c>
      <c r="F146" s="82">
        <f>F76+F136</f>
        <v>0</v>
      </c>
      <c r="G146" s="51">
        <f>E146/C146</f>
        <v>0.5521405822834756</v>
      </c>
      <c r="H146" s="51" t="e">
        <f>E146/#REF!</f>
        <v>#REF!</v>
      </c>
      <c r="I146" s="51" t="e">
        <f>E146/#REF!</f>
        <v>#REF!</v>
      </c>
      <c r="J146" s="90">
        <f>E146/C146</f>
        <v>0.5521405822834756</v>
      </c>
      <c r="K146" s="91">
        <f>E146/D146</f>
        <v>0.5034500481850305</v>
      </c>
    </row>
    <row r="147" spans="1:11" ht="12.75" customHeight="1" hidden="1">
      <c r="A147" s="22" t="s">
        <v>46</v>
      </c>
      <c r="B147" s="23"/>
      <c r="C147" s="24">
        <f>C77+C137</f>
        <v>4488.1</v>
      </c>
      <c r="D147" s="24">
        <f>D77+D137</f>
        <v>4807.3</v>
      </c>
      <c r="E147" s="24">
        <f>E77+E137</f>
        <v>2267.1000000000004</v>
      </c>
      <c r="F147" s="82">
        <f>F77+F137</f>
        <v>0</v>
      </c>
      <c r="G147" s="51">
        <f>E147/C147</f>
        <v>0.5051358035694392</v>
      </c>
      <c r="H147" s="51" t="e">
        <f>E147/#REF!</f>
        <v>#REF!</v>
      </c>
      <c r="I147" s="51" t="e">
        <f>E147/#REF!</f>
        <v>#REF!</v>
      </c>
      <c r="J147" s="90">
        <f>E147/C147</f>
        <v>0.5051358035694392</v>
      </c>
      <c r="K147" s="91">
        <f>E147/D147</f>
        <v>0.47159528217502555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8022.7</v>
      </c>
      <c r="E148" s="24">
        <f>E78+E138</f>
        <v>3455.9</v>
      </c>
      <c r="F148" s="82">
        <f>F78+F138</f>
        <v>0</v>
      </c>
      <c r="G148" s="51">
        <f>E148/C148</f>
        <v>0.5194654882154882</v>
      </c>
      <c r="H148" s="51" t="e">
        <f>E148/#REF!</f>
        <v>#REF!</v>
      </c>
      <c r="I148" s="51" t="e">
        <f>E148/#REF!</f>
        <v>#REF!</v>
      </c>
      <c r="J148" s="90">
        <f>E148/C148</f>
        <v>0.5194654882154882</v>
      </c>
      <c r="K148" s="91">
        <f>E148/D148</f>
        <v>0.43076520373440363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6797.200000000001</v>
      </c>
      <c r="E149" s="24">
        <f>E79+E139</f>
        <v>2565</v>
      </c>
      <c r="F149" s="82">
        <f>F79+F139</f>
        <v>0</v>
      </c>
      <c r="G149" s="51">
        <f>E149/C149</f>
        <v>0.4538778688089466</v>
      </c>
      <c r="H149" s="51" t="e">
        <f>E149/#REF!</f>
        <v>#REF!</v>
      </c>
      <c r="I149" s="51" t="e">
        <f>E149/#REF!</f>
        <v>#REF!</v>
      </c>
      <c r="J149" s="90">
        <f>E149/C149</f>
        <v>0.4538778688089466</v>
      </c>
      <c r="K149" s="91">
        <f>E149/D149</f>
        <v>0.3773612664038133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5317.9</v>
      </c>
      <c r="E150" s="24">
        <f>E80+E140</f>
        <v>2876</v>
      </c>
      <c r="F150" s="82">
        <f>F80+F140</f>
        <v>0</v>
      </c>
      <c r="G150" s="51">
        <f>E150/C150</f>
        <v>0.5797802640862816</v>
      </c>
      <c r="H150" s="51" t="e">
        <f>E150/#REF!</f>
        <v>#REF!</v>
      </c>
      <c r="I150" s="51" t="e">
        <f>E150/#REF!</f>
        <v>#REF!</v>
      </c>
      <c r="J150" s="90">
        <f>E150/C150</f>
        <v>0.5797802640862816</v>
      </c>
      <c r="K150" s="91">
        <f>E150/D150</f>
        <v>0.5408149833580925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7727.7</v>
      </c>
      <c r="E151" s="24">
        <f>E81+E141</f>
        <v>4404.3</v>
      </c>
      <c r="F151" s="82">
        <f>F81+F141</f>
        <v>0</v>
      </c>
      <c r="G151" s="51">
        <f>E151/C151</f>
        <v>0.6040155245004595</v>
      </c>
      <c r="H151" s="51" t="e">
        <f>E151/#REF!</f>
        <v>#REF!</v>
      </c>
      <c r="I151" s="51" t="e">
        <f>E151/#REF!</f>
        <v>#REF!</v>
      </c>
      <c r="J151" s="90">
        <f>E151/C151</f>
        <v>0.6040155245004595</v>
      </c>
      <c r="K151" s="91">
        <f>E151/D151</f>
        <v>0.5699367211460072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5465.2</v>
      </c>
      <c r="E152" s="24">
        <f>E82+E142</f>
        <v>2970.5</v>
      </c>
      <c r="F152" s="82">
        <f>F82+F142</f>
        <v>0</v>
      </c>
      <c r="G152" s="51">
        <f>E152/C152</f>
        <v>0.5454161540862604</v>
      </c>
      <c r="H152" s="51" t="e">
        <f>E152/#REF!</f>
        <v>#REF!</v>
      </c>
      <c r="I152" s="51" t="e">
        <f>E152/#REF!</f>
        <v>#REF!</v>
      </c>
      <c r="J152" s="90">
        <f>E152/C152</f>
        <v>0.5454161540862604</v>
      </c>
      <c r="K152" s="91">
        <f>E152/D152</f>
        <v>0.5435299714557564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6487.400000000001</v>
      </c>
      <c r="E153" s="24">
        <f>E83+E143</f>
        <v>3249.7</v>
      </c>
      <c r="F153" s="82">
        <f>F83+F143</f>
        <v>0</v>
      </c>
      <c r="G153" s="51">
        <f>E153/C153</f>
        <v>0.5396111120336083</v>
      </c>
      <c r="H153" s="51" t="e">
        <f>E153/#REF!</f>
        <v>#REF!</v>
      </c>
      <c r="I153" s="51" t="e">
        <f>E153/#REF!</f>
        <v>#REF!</v>
      </c>
      <c r="J153" s="90">
        <f>E153/C153</f>
        <v>0.5396111120336083</v>
      </c>
      <c r="K153" s="91">
        <f>E153/D153</f>
        <v>0.5009248697475105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27284.6</v>
      </c>
      <c r="E154" s="24">
        <f>E84+E144</f>
        <v>11330.7</v>
      </c>
      <c r="F154" s="24">
        <f>F84+F144</f>
        <v>0</v>
      </c>
      <c r="G154" s="51">
        <f>E154/C154</f>
        <v>0.5075773526078368</v>
      </c>
      <c r="H154" s="51" t="e">
        <f>E154/#REF!</f>
        <v>#REF!</v>
      </c>
      <c r="I154" s="51" t="e">
        <f>E154/#REF!</f>
        <v>#REF!</v>
      </c>
      <c r="J154" s="90">
        <f>E154/C154</f>
        <v>0.5075773526078368</v>
      </c>
      <c r="K154" s="91">
        <f>E154/D154</f>
        <v>0.41527821555016387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35:B135"/>
    <mergeCell ref="A145:B145"/>
    <mergeCell ref="A74:B74"/>
    <mergeCell ref="A75:B75"/>
    <mergeCell ref="A1:F1"/>
    <mergeCell ref="A2:F2"/>
    <mergeCell ref="A65:B65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2018-08-17T10:31:17Z</dcterms:modified>
  <cp:category/>
  <cp:version/>
  <cp:contentType/>
  <cp:contentStatus/>
</cp:coreProperties>
</file>