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<sst xmlns="http://schemas.openxmlformats.org/spreadsheetml/2006/main" count="174" uniqueCount="162">
  <si>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</si>
  <si>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</si>
  <si>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</si>
  <si>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</si>
  <si>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</si>
  <si>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</si>
  <si>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</si>
  <si>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</si>
  <si>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</si>
  <si>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</si>
  <si>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</si>
  <si>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</si>
  <si>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</si>
  <si>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</si>
  <si>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</si>
  <si>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</si>
  <si>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</si>
  <si>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</si>
  <si>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</si>
  <si>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</si>
  <si>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</si>
  <si>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</si>
  <si>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</si>
  <si>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</si>
  <si>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</si>
  <si>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</si>
  <si>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</si>
  <si>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</si>
  <si>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</si>
  <si>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</si>
  <si>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</si>
  <si>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</si>
  <si>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</si>
  <si>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</si>
  <si>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</si>
  <si>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</si>
  <si>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</si>
  <si>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</si>
  <si>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</si>
  <si>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</si>
  <si>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</si>
  <si>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>Субсидии на организацию бесплатного горячего питания обучающихся, получающих начальное образование</t>
  </si>
  <si>
    <t>субсидии на обеспечение развития и укрепления МТБ ДК</t>
  </si>
  <si>
    <t>Субсидии на обеспечение жильем молодых семей</t>
  </si>
  <si>
    <t>субсидии на поддержку отрасли культуры</t>
  </si>
  <si>
    <t>Субсидии на поддержку гос.и муниц. Программ формирования современной городской среды</t>
  </si>
  <si>
    <t>Субсидии на реализацию мероприятий по сокращению доли загрязненных сточных вод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</si>
  <si>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</si>
  <si>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</si>
  <si>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</si>
  <si>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</si>
  <si>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</si>
  <si>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кап.ремонт образовательных организаций</t>
  </si>
  <si>
    <t>Субсидии на создание контейнерных площадок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</si>
  <si>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</si>
  <si>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поддержку с/х в области растениеводства</t>
  </si>
  <si>
    <t>Субвенции на составление списка присяжных заседаталей</t>
  </si>
  <si>
    <t>субвенции на выплаты ежемесячного денежного вознаграждения за классное руководство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</si>
  <si>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</si>
  <si>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</si>
  <si>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</si>
  <si>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</si>
  <si>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</si>
  <si>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</si>
  <si>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</si>
  <si>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</si>
  <si>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</si>
  <si>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</si>
  <si>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</si>
  <si>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</si>
  <si>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</si>
  <si>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</si>
  <si>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</si>
  <si>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</si>
  <si>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</si>
  <si>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</si>
  <si>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Субвенция на компенсацию части родительской платы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</si>
  <si>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</si>
  <si>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</si>
  <si>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Единая субвенция</t>
  </si>
  <si>
    <t>Субвенции на обеспечение жильем детей -сирот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</si>
  <si>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</si>
  <si>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</si>
  <si>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Иные МБТ из Фонда на поддержку территорий</t>
  </si>
  <si>
    <t>МБТ на фин.обеспечение деятельности центров образованияя цифрового и гуманитарного профилей "Точка роста"</t>
  </si>
  <si>
    <t>Иные МБТ на возмещение %  ставки по кредитам</t>
  </si>
  <si>
    <t>Субсидии на благоустройство сельских территорий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</si>
  <si>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</si>
  <si>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</si>
  <si>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</si>
  <si>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</si>
  <si>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</si>
  <si>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</si>
  <si>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</si>
  <si>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</si>
  <si>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</si>
  <si>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</si>
  <si>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</si>
  <si>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</si>
  <si>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</si>
  <si>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</si>
  <si>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</si>
  <si>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</si>
  <si>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</si>
  <si>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</si>
  <si>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</si>
  <si>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</si>
  <si>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</si>
  <si>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</si>
  <si>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</si>
  <si>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</si>
  <si>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</si>
  <si>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</si>
  <si>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</si>
  <si>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</si>
  <si>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</si>
  <si>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</si>
  <si>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</si>
  <si>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</si>
  <si>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000 2 02 20000 00 0000 150</t>
  </si>
  <si>
    <t>000 2 02 25304 14 0000 150</t>
  </si>
  <si>
    <t>000 2 02 25467 14 0000 150</t>
  </si>
  <si>
    <t>000 2 02 25497 14 0000 150</t>
  </si>
  <si>
    <t>000 2 02 25519 14 0000 150</t>
  </si>
  <si>
    <t>000 2 02 25555 14 0000 150</t>
  </si>
  <si>
    <t>000 2 02 25576 14 0000 150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</si>
  <si>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</si>
  <si>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</si>
  <si>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000 2 02 25013 14 0000 150</t>
  </si>
  <si>
    <t>000 2 02 29999 14 0000 150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</si>
  <si>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</si>
  <si>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</si>
  <si>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проекта по поддержке местных инициатив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</si>
  <si>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</si>
  <si>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000 2 02 30000 00 0000 150</t>
  </si>
  <si>
    <t>000 2 02 35118 14 0000 150</t>
  </si>
  <si>
    <t>000 2 02 35502 14 0000 150</t>
  </si>
  <si>
    <t>2 02 35120 14 0000 150</t>
  </si>
  <si>
    <t>2 02 35303 14 0000 150</t>
  </si>
  <si>
    <t>2 02 30024 14 0000 150</t>
  </si>
  <si>
    <t>Субвенция на возмещение производителям зерновых культур части затрат на производство и реализацию зерновых культур</t>
  </si>
  <si>
    <t>2 02 30029 14 0000 150</t>
  </si>
  <si>
    <t>2 02 35508 14 0000 150</t>
  </si>
  <si>
    <t>2 02 35502 14 0000 150</t>
  </si>
  <si>
    <t>Субвенции на возмещение  части затрат на поддержку племенного животноводства</t>
  </si>
  <si>
    <t>2 02 39998 14 0000 150</t>
  </si>
  <si>
    <t>2 02 35082 14 0000 150</t>
  </si>
  <si>
    <t>2 02 35134 14 0000 150</t>
  </si>
  <si>
    <t>2 02 40000 14 0000 150</t>
  </si>
  <si>
    <t>2 02 49999 14 0000 150</t>
  </si>
  <si>
    <t>Иные МБТ из резервного фонда Правительства НО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</si>
  <si>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</si>
  <si>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</si>
  <si>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поощрение мун.управленческих команд</t>
  </si>
  <si>
    <t>2 07 05020 10 0000 180</t>
  </si>
  <si>
    <t>св.200%</t>
  </si>
  <si>
    <t>000 2 02 20077 14 0000 150</t>
  </si>
  <si>
    <t>субсидии на реализацию мероприятий в рамках АИП</t>
  </si>
  <si>
    <t>субсидии на проведение комплексных кадастровых работ</t>
  </si>
  <si>
    <t>на 1 мая 2023 года</t>
  </si>
  <si>
    <t>исполнено на 1 мая</t>
  </si>
  <si>
    <t>исполнено за апрель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</si>
</sst>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</sheetNames>
    <sheetDataSet>
      <sheetData sheetId="2">
        <row r="5">
          <cell r="H5">
            <v>47559.4</v>
          </cell>
        </row>
        <row r="6">
          <cell r="H6">
            <v>3752</v>
          </cell>
        </row>
        <row r="7">
          <cell r="H7">
            <v>-119.2</v>
          </cell>
        </row>
        <row r="8">
          <cell r="H8">
            <v>1546</v>
          </cell>
        </row>
        <row r="9">
          <cell r="H9">
            <v>22.2</v>
          </cell>
        </row>
        <row r="10">
          <cell r="H10">
            <v>-161</v>
          </cell>
        </row>
        <row r="11">
          <cell r="H11">
            <v>-36.1</v>
          </cell>
        </row>
        <row r="12">
          <cell r="H12">
            <v>564.6</v>
          </cell>
        </row>
        <row r="13">
          <cell r="H13">
            <v>189.8</v>
          </cell>
        </row>
        <row r="14">
          <cell r="H14">
            <v>151.3</v>
          </cell>
        </row>
        <row r="17">
          <cell r="H17">
            <v>857.4</v>
          </cell>
        </row>
        <row r="18">
          <cell r="H18">
            <v>80.1</v>
          </cell>
        </row>
        <row r="19">
          <cell r="H19">
            <v>129.7</v>
          </cell>
        </row>
        <row r="21">
          <cell r="H21">
            <v>274.5</v>
          </cell>
        </row>
        <row r="22">
          <cell r="H22">
            <v>49.8</v>
          </cell>
        </row>
        <row r="23">
          <cell r="H23">
            <v>166.3</v>
          </cell>
        </row>
        <row r="24">
          <cell r="H24">
            <v>442.2</v>
          </cell>
        </row>
        <row r="25">
          <cell r="H25">
            <v>660.2</v>
          </cell>
        </row>
        <row r="26">
          <cell r="H26">
            <v>60.6</v>
          </cell>
        </row>
        <row r="34">
          <cell r="H34">
            <v>56978.4</v>
          </cell>
        </row>
        <row r="35">
          <cell r="H35">
            <v>8911.9</v>
          </cell>
        </row>
        <row r="37">
          <cell r="H37">
            <v>2503.3</v>
          </cell>
        </row>
        <row r="39">
          <cell r="H39">
            <v>1008.8</v>
          </cell>
        </row>
        <row r="41">
          <cell r="H41">
            <v>1540.8</v>
          </cell>
        </row>
        <row r="51">
          <cell r="H51">
            <v>494.7</v>
          </cell>
        </row>
        <row r="62">
          <cell r="H62">
            <v>148.8</v>
          </cell>
        </row>
        <row r="66">
          <cell r="H66">
            <v>2187.4</v>
          </cell>
        </row>
        <row r="70">
          <cell r="H70">
            <v>47956.7</v>
          </cell>
        </row>
        <row r="71">
          <cell r="H71">
            <v>94.8</v>
          </cell>
        </row>
        <row r="77">
          <cell r="H77">
            <v>144.2</v>
          </cell>
        </row>
        <row r="78">
          <cell r="H78">
            <v>180.2</v>
          </cell>
        </row>
        <row r="82">
          <cell r="H82">
            <v>456</v>
          </cell>
        </row>
        <row r="84">
          <cell r="H84">
            <v>92.7</v>
          </cell>
        </row>
        <row r="87">
          <cell r="H87">
            <v>211.2</v>
          </cell>
        </row>
        <row r="88">
          <cell r="H88">
            <v>413.8</v>
          </cell>
        </row>
        <row r="89">
          <cell r="H89">
            <v>334.6</v>
          </cell>
        </row>
        <row r="90">
          <cell r="H90">
            <v>293.4</v>
          </cell>
        </row>
        <row r="91">
          <cell r="H91">
            <v>22.6</v>
          </cell>
        </row>
        <row r="92">
          <cell r="H92">
            <v>1421.8</v>
          </cell>
        </row>
        <row r="98">
          <cell r="H98">
            <v>500</v>
          </cell>
        </row>
        <row r="100">
          <cell r="H100">
            <v>929.8</v>
          </cell>
        </row>
        <row r="101">
          <cell r="H101">
            <v>332.2</v>
          </cell>
        </row>
        <row r="106">
          <cell r="H106">
            <v>-538.5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0"/>
  <sheetViews>
    <sheetView tabSelected="1" zoomScaleSheetLayoutView="100" zoomScalePageLayoutView="0" workbookViewId="0" topLeftCell="A94">
      <selection activeCell="D110" sqref="D110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4.125" style="11" customWidth="1"/>
    <col min="7" max="7" width="15.375" style="11" customWidth="1"/>
    <col min="8" max="8" width="16.625" style="11" customWidth="1"/>
    <col min="9" max="16384" width="9.125" style="11" customWidth="1"/>
  </cols>
  <sheetData>
    <row r="1" spans="1:8" ht="17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87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159</v>
      </c>
      <c r="B3" s="37"/>
      <c r="C3" s="37"/>
      <c r="D3" s="37"/>
      <c r="E3" s="37"/>
      <c r="F3" s="37"/>
      <c r="G3" s="37"/>
      <c r="H3" s="37"/>
    </row>
    <row r="4" spans="1:8" ht="87" customHeight="1">
      <c r="A4" s="2" t="s">
        <v>1</v>
      </c>
      <c r="B4" s="3" t="s">
        <v>2</v>
      </c>
      <c r="C4" s="20" t="s">
        <v>88</v>
      </c>
      <c r="D4" s="4" t="s">
        <v>89</v>
      </c>
      <c r="E4" s="4" t="s">
        <v>160</v>
      </c>
      <c r="F4" s="4" t="s">
        <v>161</v>
      </c>
      <c r="G4" s="4" t="s">
        <v>23</v>
      </c>
      <c r="H4" s="4" t="s">
        <v>27</v>
      </c>
    </row>
    <row r="5" spans="1:8" ht="15.75" outlineLevel="1">
      <c r="A5" s="5" t="s">
        <v>90</v>
      </c>
      <c r="B5" s="10" t="s">
        <v>3</v>
      </c>
      <c r="C5" s="17">
        <v>201736.6</v>
      </c>
      <c r="D5" s="17">
        <v>201736.6</v>
      </c>
      <c r="E5" s="17">
        <v>69818.2</v>
      </c>
      <c r="F5" s="17">
        <f>E5-'[1]консолидированный 01.04.2023'!H5</f>
        <v>22258.799999999996</v>
      </c>
      <c r="G5" s="21">
        <f>E5/C5</f>
        <v>0.34608593581928115</v>
      </c>
      <c r="H5" s="21">
        <f>E5/D5</f>
        <v>0.34608593581928115</v>
      </c>
    </row>
    <row r="6" spans="1:8" ht="15.75" outlineLevel="1">
      <c r="A6" s="5" t="s">
        <v>91</v>
      </c>
      <c r="B6" s="10" t="s">
        <v>29</v>
      </c>
      <c r="C6" s="17">
        <v>13602.3</v>
      </c>
      <c r="D6" s="17">
        <v>13602.3</v>
      </c>
      <c r="E6" s="17">
        <v>5031.1</v>
      </c>
      <c r="F6" s="17">
        <f>E6-'[1]консолидированный 01.04.2023'!H6</f>
        <v>1279.1000000000004</v>
      </c>
      <c r="G6" s="21">
        <f>E6/C6</f>
        <v>0.3698712717702154</v>
      </c>
      <c r="H6" s="21">
        <f>E6/D6</f>
        <v>0.3698712717702154</v>
      </c>
    </row>
    <row r="7" spans="1:8" ht="15.75" outlineLevel="1">
      <c r="A7" s="5" t="s">
        <v>92</v>
      </c>
      <c r="B7" s="10" t="s">
        <v>4</v>
      </c>
      <c r="C7" s="17"/>
      <c r="D7" s="17"/>
      <c r="E7" s="17">
        <v>-120.5</v>
      </c>
      <c r="F7" s="17">
        <f>E7-'[1]консолидированный 01.04.2023'!H7</f>
        <v>-1.2999999999999972</v>
      </c>
      <c r="G7" s="21"/>
      <c r="H7" s="21"/>
    </row>
    <row r="8" spans="1:8" ht="15.75" outlineLevel="1">
      <c r="A8" s="5" t="s">
        <v>93</v>
      </c>
      <c r="B8" s="10" t="s">
        <v>36</v>
      </c>
      <c r="C8" s="17">
        <v>11923.2</v>
      </c>
      <c r="D8" s="17">
        <v>11923.2</v>
      </c>
      <c r="E8" s="17">
        <v>5044</v>
      </c>
      <c r="F8" s="17">
        <f>E8-'[1]консолидированный 01.04.2023'!H8</f>
        <v>3498</v>
      </c>
      <c r="G8" s="21">
        <f>E8/C8</f>
        <v>0.423040794417606</v>
      </c>
      <c r="H8" s="21">
        <f>E8/D8</f>
        <v>0.423040794417606</v>
      </c>
    </row>
    <row r="9" spans="1:8" ht="15.75" outlineLevel="1">
      <c r="A9" s="5" t="s">
        <v>94</v>
      </c>
      <c r="B9" s="10" t="s">
        <v>5</v>
      </c>
      <c r="C9" s="17">
        <v>69</v>
      </c>
      <c r="D9" s="17">
        <v>69</v>
      </c>
      <c r="E9" s="17">
        <v>93.6</v>
      </c>
      <c r="F9" s="17">
        <f>E9-'[1]консолидированный 01.04.2023'!H9</f>
        <v>71.39999999999999</v>
      </c>
      <c r="G9" s="21">
        <f>E9/C9</f>
        <v>1.3565217391304347</v>
      </c>
      <c r="H9" s="21">
        <f>E9/D9</f>
        <v>1.3565217391304347</v>
      </c>
    </row>
    <row r="10" spans="1:8" ht="47.25" outlineLevel="1">
      <c r="A10" s="5" t="s">
        <v>95</v>
      </c>
      <c r="B10" s="10" t="s">
        <v>34</v>
      </c>
      <c r="C10" s="17">
        <v>1917</v>
      </c>
      <c r="D10" s="17">
        <v>1917</v>
      </c>
      <c r="E10" s="7">
        <v>734.2</v>
      </c>
      <c r="F10" s="17">
        <f>E10-'[1]консолидированный 01.04.2023'!H10</f>
        <v>895.2</v>
      </c>
      <c r="G10" s="21">
        <v>0</v>
      </c>
      <c r="H10" s="21">
        <v>0</v>
      </c>
    </row>
    <row r="11" spans="1:8" ht="15.75" outlineLevel="1">
      <c r="A11" s="5" t="s">
        <v>96</v>
      </c>
      <c r="B11" s="10" t="s">
        <v>26</v>
      </c>
      <c r="C11" s="17">
        <v>5587</v>
      </c>
      <c r="D11" s="17">
        <v>5587</v>
      </c>
      <c r="E11" s="17">
        <v>64.6</v>
      </c>
      <c r="F11" s="17">
        <f>E11-'[1]консолидированный 01.04.2023'!H11</f>
        <v>100.69999999999999</v>
      </c>
      <c r="G11" s="21">
        <v>0</v>
      </c>
      <c r="H11" s="21">
        <v>0</v>
      </c>
    </row>
    <row r="12" spans="1:8" ht="15.75" outlineLevel="1">
      <c r="A12" s="5" t="s">
        <v>97</v>
      </c>
      <c r="B12" s="10" t="s">
        <v>31</v>
      </c>
      <c r="C12" s="17">
        <v>3416</v>
      </c>
      <c r="D12" s="17">
        <v>3416</v>
      </c>
      <c r="E12" s="17">
        <v>718.5</v>
      </c>
      <c r="F12" s="17">
        <f>E12-'[1]консолидированный 01.04.2023'!H12</f>
        <v>153.89999999999998</v>
      </c>
      <c r="G12" s="21">
        <f>E12/C12</f>
        <v>0.21033372365339578</v>
      </c>
      <c r="H12" s="21">
        <f>E12/D12</f>
        <v>0.21033372365339578</v>
      </c>
    </row>
    <row r="13" spans="1:8" ht="15.75" outlineLevel="1">
      <c r="A13" s="5" t="s">
        <v>98</v>
      </c>
      <c r="B13" s="10" t="s">
        <v>32</v>
      </c>
      <c r="C13" s="17">
        <v>9836</v>
      </c>
      <c r="D13" s="17">
        <v>9836</v>
      </c>
      <c r="E13" s="17">
        <v>198.1</v>
      </c>
      <c r="F13" s="17">
        <f>E13-'[1]консолидированный 01.04.2023'!H13</f>
        <v>8.299999999999983</v>
      </c>
      <c r="G13" s="21">
        <f>E13/C13</f>
        <v>0.02014030093533957</v>
      </c>
      <c r="H13" s="21">
        <f>E13/D13</f>
        <v>0.02014030093533957</v>
      </c>
    </row>
    <row r="14" spans="1:8" ht="15.75" outlineLevel="1">
      <c r="A14" s="5" t="s">
        <v>99</v>
      </c>
      <c r="B14" s="10" t="s">
        <v>6</v>
      </c>
      <c r="C14" s="17">
        <v>1553</v>
      </c>
      <c r="D14" s="17">
        <v>1553</v>
      </c>
      <c r="E14" s="17">
        <v>266.8</v>
      </c>
      <c r="F14" s="17">
        <f>E14-'[1]консолидированный 01.04.2023'!H14</f>
        <v>115.5</v>
      </c>
      <c r="G14" s="21">
        <f>E14/C14</f>
        <v>0.17179652285898261</v>
      </c>
      <c r="H14" s="21">
        <f>E14/D14</f>
        <v>0.17179652285898261</v>
      </c>
    </row>
    <row r="15" spans="1:8" ht="15.75" outlineLevel="1">
      <c r="A15" s="5" t="s">
        <v>100</v>
      </c>
      <c r="B15" s="10" t="s">
        <v>33</v>
      </c>
      <c r="C15" s="17"/>
      <c r="D15" s="17"/>
      <c r="E15" s="17"/>
      <c r="F15" s="17">
        <f>E15-'[1]консолидированный 01.04.2023'!H15</f>
        <v>0</v>
      </c>
      <c r="G15" s="21"/>
      <c r="H15" s="21"/>
    </row>
    <row r="16" spans="1:8" s="12" customFormat="1" ht="15.75" outlineLevel="1">
      <c r="A16" s="41" t="s">
        <v>7</v>
      </c>
      <c r="B16" s="41"/>
      <c r="C16" s="15">
        <f>SUM(C5:C15)</f>
        <v>249640.1</v>
      </c>
      <c r="D16" s="15">
        <f>SUM(D5:D15)</f>
        <v>249640.1</v>
      </c>
      <c r="E16" s="15">
        <f>SUM(E5:E15)</f>
        <v>81848.60000000002</v>
      </c>
      <c r="F16" s="15">
        <f>SUM(F5:F15)</f>
        <v>28379.6</v>
      </c>
      <c r="G16" s="8">
        <f>E16/C16</f>
        <v>0.3278663964643502</v>
      </c>
      <c r="H16" s="8">
        <f>E16/D16</f>
        <v>0.3278663964643502</v>
      </c>
    </row>
    <row r="17" spans="1:8" ht="15.75" outlineLevel="1">
      <c r="A17" s="5" t="s">
        <v>101</v>
      </c>
      <c r="B17" s="6" t="s">
        <v>8</v>
      </c>
      <c r="C17" s="17">
        <v>7062.1</v>
      </c>
      <c r="D17" s="17">
        <v>7062.1</v>
      </c>
      <c r="E17" s="7">
        <v>1753.8</v>
      </c>
      <c r="F17" s="17">
        <f>E17-'[1]консолидированный 01.04.2023'!H17</f>
        <v>896.4</v>
      </c>
      <c r="G17" s="21">
        <f>E17/C17</f>
        <v>0.24833972897580037</v>
      </c>
      <c r="H17" s="21">
        <f>E17/D17</f>
        <v>0.24833972897580037</v>
      </c>
    </row>
    <row r="18" spans="1:8" ht="15.75" outlineLevel="1">
      <c r="A18" s="5" t="s">
        <v>102</v>
      </c>
      <c r="B18" s="6" t="s">
        <v>8</v>
      </c>
      <c r="C18" s="17">
        <v>363.6</v>
      </c>
      <c r="D18" s="17">
        <v>363.6</v>
      </c>
      <c r="E18" s="7">
        <v>87.7</v>
      </c>
      <c r="F18" s="17">
        <f>E18-'[1]консолидированный 01.04.2023'!H18</f>
        <v>7.6000000000000085</v>
      </c>
      <c r="G18" s="21">
        <f>E18/C18</f>
        <v>0.2411991199119912</v>
      </c>
      <c r="H18" s="21">
        <f>E18/D18</f>
        <v>0.2411991199119912</v>
      </c>
    </row>
    <row r="19" spans="1:8" ht="31.5" outlineLevel="1">
      <c r="A19" s="5" t="s">
        <v>103</v>
      </c>
      <c r="B19" s="10" t="s">
        <v>9</v>
      </c>
      <c r="C19" s="17">
        <v>1050</v>
      </c>
      <c r="D19" s="17">
        <v>1050</v>
      </c>
      <c r="E19" s="7">
        <v>229.1</v>
      </c>
      <c r="F19" s="17">
        <f>E19-'[1]консолидированный 01.04.2023'!H19</f>
        <v>99.4</v>
      </c>
      <c r="G19" s="21">
        <f>E19/C19</f>
        <v>0.21819047619047618</v>
      </c>
      <c r="H19" s="21">
        <f>E19/D19</f>
        <v>0.21819047619047618</v>
      </c>
    </row>
    <row r="20" spans="1:8" ht="31.5" outlineLevel="1">
      <c r="A20" s="5" t="s">
        <v>104</v>
      </c>
      <c r="B20" s="10" t="s">
        <v>39</v>
      </c>
      <c r="C20" s="17">
        <v>1</v>
      </c>
      <c r="D20" s="17">
        <v>1</v>
      </c>
      <c r="E20" s="7"/>
      <c r="F20" s="17">
        <f>E20-'[1]консолидированный 01.04.2023'!H20</f>
        <v>0</v>
      </c>
      <c r="G20" s="21">
        <f>E20/C20</f>
        <v>0</v>
      </c>
      <c r="H20" s="21">
        <f>E20/D20</f>
        <v>0</v>
      </c>
    </row>
    <row r="21" spans="1:8" ht="31.5" outlineLevel="1">
      <c r="A21" s="5" t="s">
        <v>105</v>
      </c>
      <c r="B21" s="10" t="s">
        <v>10</v>
      </c>
      <c r="C21" s="17">
        <v>651.3</v>
      </c>
      <c r="D21" s="17">
        <v>651.3</v>
      </c>
      <c r="E21" s="7">
        <v>357.1</v>
      </c>
      <c r="F21" s="17">
        <f>E21-'[1]консолидированный 01.04.2023'!H21</f>
        <v>82.60000000000002</v>
      </c>
      <c r="G21" s="21">
        <f>E21/C21</f>
        <v>0.5482880393060034</v>
      </c>
      <c r="H21" s="21">
        <f>E21/D21</f>
        <v>0.5482880393060034</v>
      </c>
    </row>
    <row r="22" spans="1:8" ht="15.75" outlineLevel="1">
      <c r="A22" s="5" t="s">
        <v>106</v>
      </c>
      <c r="B22" s="10" t="s">
        <v>11</v>
      </c>
      <c r="C22" s="17">
        <v>70.2</v>
      </c>
      <c r="D22" s="17">
        <v>70.2</v>
      </c>
      <c r="E22" s="7">
        <v>57.8</v>
      </c>
      <c r="F22" s="17">
        <f>E22-'[1]консолидированный 01.04.2023'!H22</f>
        <v>8</v>
      </c>
      <c r="G22" s="21">
        <f>E22/C22</f>
        <v>0.8233618233618233</v>
      </c>
      <c r="H22" s="21">
        <f>E22/D22</f>
        <v>0.8233618233618233</v>
      </c>
    </row>
    <row r="23" spans="1:8" ht="15.75" outlineLevel="1">
      <c r="A23" s="5" t="s">
        <v>107</v>
      </c>
      <c r="B23" s="10" t="s">
        <v>30</v>
      </c>
      <c r="C23" s="17">
        <v>3705.3</v>
      </c>
      <c r="D23" s="17">
        <v>3705.3</v>
      </c>
      <c r="E23" s="17">
        <v>521</v>
      </c>
      <c r="F23" s="17">
        <f>E23-'[1]консолидированный 01.04.2023'!H23</f>
        <v>354.7</v>
      </c>
      <c r="G23" s="21">
        <f>E23/C23</f>
        <v>0.14060939734974226</v>
      </c>
      <c r="H23" s="21">
        <f>E23/D23</f>
        <v>0.14060939734974226</v>
      </c>
    </row>
    <row r="24" spans="1:8" ht="15.75" outlineLevel="1">
      <c r="A24" s="5" t="s">
        <v>108</v>
      </c>
      <c r="B24" s="10" t="s">
        <v>28</v>
      </c>
      <c r="C24" s="17">
        <v>200</v>
      </c>
      <c r="D24" s="17">
        <v>200</v>
      </c>
      <c r="E24" s="7">
        <v>326.6</v>
      </c>
      <c r="F24" s="17">
        <f>E24-'[1]консолидированный 01.04.2023'!H24</f>
        <v>-115.59999999999997</v>
      </c>
      <c r="G24" s="35" t="s">
        <v>155</v>
      </c>
      <c r="H24" s="21">
        <f>E24/D24</f>
        <v>1.633</v>
      </c>
    </row>
    <row r="25" spans="1:8" ht="30.75" customHeight="1" outlineLevel="1">
      <c r="A25" s="5" t="s">
        <v>109</v>
      </c>
      <c r="B25" s="10" t="s">
        <v>12</v>
      </c>
      <c r="C25" s="17">
        <v>580</v>
      </c>
      <c r="D25" s="17">
        <v>580</v>
      </c>
      <c r="E25" s="7">
        <v>1344.3</v>
      </c>
      <c r="F25" s="17">
        <f>E25-'[1]консолидированный 01.04.2023'!H25</f>
        <v>684.0999999999999</v>
      </c>
      <c r="G25" s="35" t="s">
        <v>155</v>
      </c>
      <c r="H25" s="35" t="s">
        <v>155</v>
      </c>
    </row>
    <row r="26" spans="1:8" ht="15.75" outlineLevel="1">
      <c r="A26" s="5" t="s">
        <v>110</v>
      </c>
      <c r="B26" s="10" t="s">
        <v>13</v>
      </c>
      <c r="C26" s="17">
        <v>640</v>
      </c>
      <c r="D26" s="17">
        <v>640</v>
      </c>
      <c r="E26" s="7">
        <v>103</v>
      </c>
      <c r="F26" s="17">
        <f>E26-'[1]консолидированный 01.04.2023'!H26</f>
        <v>42.4</v>
      </c>
      <c r="G26" s="21">
        <f>E26/C26</f>
        <v>0.1609375</v>
      </c>
      <c r="H26" s="21">
        <f>E26/D26</f>
        <v>0.1609375</v>
      </c>
    </row>
    <row r="27" spans="1:8" ht="15.75" outlineLevel="1">
      <c r="A27" s="5" t="s">
        <v>111</v>
      </c>
      <c r="B27" s="10" t="s">
        <v>14</v>
      </c>
      <c r="C27" s="17"/>
      <c r="D27" s="17"/>
      <c r="E27" s="7">
        <v>5.5</v>
      </c>
      <c r="F27" s="17">
        <f>E27-'[1]консолидированный 01.04.2023'!H27</f>
        <v>5.5</v>
      </c>
      <c r="G27" s="21"/>
      <c r="H27" s="21"/>
    </row>
    <row r="28" spans="1:250" ht="15.75" outlineLevel="1">
      <c r="A28" s="40" t="s">
        <v>15</v>
      </c>
      <c r="B28" s="40"/>
      <c r="C28" s="15">
        <f>SUM(C17:C27)</f>
        <v>14323.5</v>
      </c>
      <c r="D28" s="15">
        <f>SUM(D17:D27)</f>
        <v>14323.5</v>
      </c>
      <c r="E28" s="15">
        <f>SUM(E17:E27)</f>
        <v>4785.9</v>
      </c>
      <c r="F28" s="15">
        <f>SUM(F17:F27)</f>
        <v>2065.1</v>
      </c>
      <c r="G28" s="8">
        <f>E28/C28</f>
        <v>0.33412922819143365</v>
      </c>
      <c r="H28" s="8">
        <f>E28/D28</f>
        <v>0.33412922819143365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8" s="13" customFormat="1" ht="15.75" outlineLevel="1">
      <c r="A29" s="42" t="s">
        <v>16</v>
      </c>
      <c r="B29" s="42"/>
      <c r="C29" s="15">
        <f>C16+C28</f>
        <v>263963.6</v>
      </c>
      <c r="D29" s="15">
        <f>D16+D28</f>
        <v>263963.6</v>
      </c>
      <c r="E29" s="15">
        <f>E16+E28</f>
        <v>86634.50000000001</v>
      </c>
      <c r="F29" s="15">
        <f>F16+F28</f>
        <v>30444.699999999997</v>
      </c>
      <c r="G29" s="8">
        <f>E29/C29</f>
        <v>0.32820623752668937</v>
      </c>
      <c r="H29" s="8">
        <f>E29/D29</f>
        <v>0.32820623752668937</v>
      </c>
    </row>
    <row r="30" spans="1:250" ht="31.5">
      <c r="A30" s="14" t="s">
        <v>112</v>
      </c>
      <c r="B30" s="1" t="s">
        <v>17</v>
      </c>
      <c r="C30" s="15">
        <f>C31+C97+C98+C99</f>
        <v>487080.89999999985</v>
      </c>
      <c r="D30" s="15">
        <f>D31+D97+D98+D99</f>
        <v>605840.6999999998</v>
      </c>
      <c r="E30" s="15">
        <f>E31+E97+E98+E99</f>
        <v>208179.40000000002</v>
      </c>
      <c r="F30" s="15">
        <f>F31+F97+F98+F99</f>
        <v>81559.8</v>
      </c>
      <c r="G30" s="8">
        <f>E30/C30</f>
        <v>0.4274021009651581</v>
      </c>
      <c r="H30" s="8">
        <f>E30/D30</f>
        <v>0.34362069104964404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ht="63">
      <c r="A31" s="14" t="s">
        <v>113</v>
      </c>
      <c r="B31" s="1" t="s">
        <v>18</v>
      </c>
      <c r="C31" s="15">
        <f>C32+C35+C58+C90</f>
        <v>487080.89999999985</v>
      </c>
      <c r="D31" s="15">
        <f>D32+D35+D58+D90</f>
        <v>606379.1999999998</v>
      </c>
      <c r="E31" s="15">
        <f>E32+E35+E58+E90</f>
        <v>208717.90000000002</v>
      </c>
      <c r="F31" s="15">
        <f>F32+F35+F58+F90</f>
        <v>81559.8</v>
      </c>
      <c r="G31" s="8">
        <f>E31/C31</f>
        <v>0.4285076667962141</v>
      </c>
      <c r="H31" s="8">
        <f>E31/D31</f>
        <v>0.3442035940546775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</row>
    <row r="32" spans="1:250" ht="47.25">
      <c r="A32" s="14" t="s">
        <v>114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115308.1</v>
      </c>
      <c r="F32" s="15">
        <f>F33+F34</f>
        <v>49417.8</v>
      </c>
      <c r="G32" s="8">
        <f>E32/C32</f>
        <v>0.5579401695960904</v>
      </c>
      <c r="H32" s="8">
        <f>E32/D32</f>
        <v>0.5579401695960904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pans="1:8" ht="63">
      <c r="A33" s="22" t="s">
        <v>115</v>
      </c>
      <c r="B33" s="22" t="s">
        <v>116</v>
      </c>
      <c r="C33" s="23">
        <v>179932</v>
      </c>
      <c r="D33" s="23">
        <v>179932</v>
      </c>
      <c r="E33" s="23">
        <v>99712.3</v>
      </c>
      <c r="F33" s="17">
        <f>E33-'[1]консолидированный 01.04.2023'!H34</f>
        <v>42733.9</v>
      </c>
      <c r="G33" s="21">
        <f>E33/C33</f>
        <v>0.5541665740390814</v>
      </c>
      <c r="H33" s="21">
        <f>E33/D33</f>
        <v>0.5541665740390814</v>
      </c>
    </row>
    <row r="34" spans="1:8" ht="94.5">
      <c r="A34" s="22" t="s">
        <v>117</v>
      </c>
      <c r="B34" s="22" t="s">
        <v>118</v>
      </c>
      <c r="C34" s="23">
        <v>26735.5</v>
      </c>
      <c r="D34" s="23">
        <v>26735.5</v>
      </c>
      <c r="E34" s="23">
        <v>15595.8</v>
      </c>
      <c r="F34" s="17">
        <f>E34-'[1]консолидированный 01.04.2023'!H35</f>
        <v>6683.9</v>
      </c>
      <c r="G34" s="21">
        <f>E34/C34</f>
        <v>0.583336761983131</v>
      </c>
      <c r="H34" s="21">
        <f>E34/D34</f>
        <v>0.583336761983131</v>
      </c>
    </row>
    <row r="35" spans="1:250" ht="63">
      <c r="A35" s="14" t="s">
        <v>119</v>
      </c>
      <c r="B35" s="14" t="s">
        <v>20</v>
      </c>
      <c r="C35" s="15">
        <f>C37+C38+C39+C40+C41+C42+C43+C44+C45+C36</f>
        <v>38502.3</v>
      </c>
      <c r="D35" s="15">
        <f>D37+D38+D39+D40+D41+D42+D43+D44+D45+D36</f>
        <v>153701.89999999997</v>
      </c>
      <c r="E35" s="15">
        <f>E37+E38+E39+E40+E41+E42+E43+E44+E45+E36</f>
        <v>6711.6</v>
      </c>
      <c r="F35" s="15">
        <f>F37+F38+F39+F40+F41+F42+F43+F44+F45+F36</f>
        <v>1163.9999999999998</v>
      </c>
      <c r="G35" s="8">
        <f>E35/C35</f>
        <v>0.17431685899283939</v>
      </c>
      <c r="H35" s="8">
        <f>E35/D35</f>
        <v>0.043666343747214585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</row>
    <row r="36" spans="1:8" ht="63">
      <c r="A36" s="24" t="s">
        <v>120</v>
      </c>
      <c r="B36" s="22" t="s">
        <v>41</v>
      </c>
      <c r="C36" s="17">
        <v>7877.3</v>
      </c>
      <c r="D36" s="17">
        <v>7877.3</v>
      </c>
      <c r="E36" s="17">
        <v>3443.6</v>
      </c>
      <c r="F36" s="17">
        <f>E36-'[1]консолидированный 01.04.2023'!H37</f>
        <v>940.2999999999997</v>
      </c>
      <c r="G36" s="21">
        <f>E36/C36</f>
        <v>0.437154862706765</v>
      </c>
      <c r="H36" s="21">
        <f>E36/D36</f>
        <v>0.437154862706765</v>
      </c>
    </row>
    <row r="37" spans="1:8" ht="31.5">
      <c r="A37" s="24" t="s">
        <v>121</v>
      </c>
      <c r="B37" s="22" t="s">
        <v>42</v>
      </c>
      <c r="C37" s="17">
        <v>1234.5</v>
      </c>
      <c r="D37" s="17">
        <v>1084.4</v>
      </c>
      <c r="E37" s="17"/>
      <c r="F37" s="17">
        <f>E37-'[1]консолидированный 01.04.2023'!H38</f>
        <v>0</v>
      </c>
      <c r="G37" s="21">
        <f>E37/C37</f>
        <v>0</v>
      </c>
      <c r="H37" s="21">
        <f>E37/D37</f>
        <v>0</v>
      </c>
    </row>
    <row r="38" spans="1:8" ht="31.5">
      <c r="A38" s="24" t="s">
        <v>122</v>
      </c>
      <c r="B38" s="22" t="s">
        <v>43</v>
      </c>
      <c r="C38" s="17">
        <v>1039.3</v>
      </c>
      <c r="D38" s="17">
        <v>1008.8</v>
      </c>
      <c r="E38" s="17">
        <v>1008.8</v>
      </c>
      <c r="F38" s="17">
        <f>E38-'[1]консолидированный 01.04.2023'!H39</f>
        <v>0</v>
      </c>
      <c r="G38" s="21">
        <f>E38/C38</f>
        <v>0.9706533243529298</v>
      </c>
      <c r="H38" s="21">
        <f>E38/D38</f>
        <v>1</v>
      </c>
    </row>
    <row r="39" spans="1:8" ht="31.5">
      <c r="A39" s="24" t="s">
        <v>123</v>
      </c>
      <c r="B39" s="22" t="s">
        <v>44</v>
      </c>
      <c r="C39" s="17">
        <v>59.2</v>
      </c>
      <c r="D39" s="17">
        <v>58.9</v>
      </c>
      <c r="E39" s="17">
        <v>58.9</v>
      </c>
      <c r="F39" s="17">
        <f>E39-'[1]консолидированный 01.04.2023'!H40</f>
        <v>58.9</v>
      </c>
      <c r="G39" s="21">
        <f>E39/C39</f>
        <v>0.9949324324324323</v>
      </c>
      <c r="H39" s="21">
        <f>E39/D39</f>
        <v>1</v>
      </c>
    </row>
    <row r="40" spans="1:8" ht="31.5">
      <c r="A40" s="24" t="s">
        <v>156</v>
      </c>
      <c r="B40" s="22" t="s">
        <v>157</v>
      </c>
      <c r="C40" s="17"/>
      <c r="D40" s="17">
        <v>1540.8</v>
      </c>
      <c r="E40" s="17">
        <v>1540.8</v>
      </c>
      <c r="F40" s="17">
        <f>E40-'[1]консолидированный 01.04.2023'!H41</f>
        <v>0</v>
      </c>
      <c r="G40" s="21"/>
      <c r="H40" s="21">
        <f>E40/D40</f>
        <v>1</v>
      </c>
    </row>
    <row r="41" spans="1:8" ht="47.25">
      <c r="A41" s="24" t="s">
        <v>124</v>
      </c>
      <c r="B41" s="22" t="s">
        <v>45</v>
      </c>
      <c r="C41" s="17">
        <v>173.1</v>
      </c>
      <c r="D41" s="17">
        <v>4113.2</v>
      </c>
      <c r="E41" s="17"/>
      <c r="F41" s="17">
        <f>E41-'[1]консолидированный 01.04.2023'!H42</f>
        <v>0</v>
      </c>
      <c r="G41" s="21">
        <f>E41/C41</f>
        <v>0</v>
      </c>
      <c r="H41" s="21">
        <f>E41/D41</f>
        <v>0</v>
      </c>
    </row>
    <row r="42" spans="1:8" ht="31.5">
      <c r="A42" s="24" t="s">
        <v>125</v>
      </c>
      <c r="B42" s="10" t="s">
        <v>86</v>
      </c>
      <c r="C42" s="20"/>
      <c r="D42" s="25">
        <v>952.1</v>
      </c>
      <c r="E42" s="26"/>
      <c r="F42" s="17">
        <f>E42-'[1]консолидированный 01.04.2023'!H44</f>
        <v>0</v>
      </c>
      <c r="G42" s="21"/>
      <c r="H42" s="21">
        <f>E42/D42</f>
        <v>0</v>
      </c>
    </row>
    <row r="43" spans="1:8" ht="63">
      <c r="A43" s="24" t="s">
        <v>126</v>
      </c>
      <c r="B43" s="22" t="s">
        <v>127</v>
      </c>
      <c r="C43" s="17"/>
      <c r="D43" s="17">
        <v>6854.3</v>
      </c>
      <c r="E43" s="17"/>
      <c r="F43" s="17">
        <f>E43-'[1]консолидированный 01.04.2023'!H45</f>
        <v>0</v>
      </c>
      <c r="G43" s="21"/>
      <c r="H43" s="21">
        <f>E43/D43</f>
        <v>0</v>
      </c>
    </row>
    <row r="44" spans="1:8" ht="47.25">
      <c r="A44" s="24" t="s">
        <v>128</v>
      </c>
      <c r="B44" s="22" t="s">
        <v>46</v>
      </c>
      <c r="C44" s="17"/>
      <c r="D44" s="17"/>
      <c r="E44" s="17"/>
      <c r="F44" s="17">
        <f>E44-'[1]консолидированный 01.04.2023'!H46</f>
        <v>0</v>
      </c>
      <c r="G44" s="21"/>
      <c r="H44" s="21"/>
    </row>
    <row r="45" spans="1:8" ht="31.5">
      <c r="A45" s="38" t="s">
        <v>129</v>
      </c>
      <c r="B45" s="22" t="s">
        <v>47</v>
      </c>
      <c r="C45" s="25">
        <f>C48+C49+C50+C51+C52+C53+C54+C55+C56+C57+C47</f>
        <v>28118.9</v>
      </c>
      <c r="D45" s="25">
        <f>D48+D49+D50+D51+D52+D53+D54+D55+D56+D57+D47</f>
        <v>130212.09999999998</v>
      </c>
      <c r="E45" s="25">
        <f>E48+E49+E50+E51+E52+E53+E54+E55+E56+E57+E47</f>
        <v>659.5</v>
      </c>
      <c r="F45" s="25">
        <f>F48+F49+F50+F51+F52+F53+F54+F55+F56+F57+F47</f>
        <v>164.8</v>
      </c>
      <c r="G45" s="21">
        <f>E45/C45</f>
        <v>0.02345397579563923</v>
      </c>
      <c r="H45" s="21">
        <f>E45/D45</f>
        <v>0.0050648134850755045</v>
      </c>
    </row>
    <row r="46" spans="1:8" ht="15.75">
      <c r="A46" s="38"/>
      <c r="B46" s="22" t="s">
        <v>48</v>
      </c>
      <c r="C46" s="7"/>
      <c r="D46" s="7"/>
      <c r="E46" s="7"/>
      <c r="F46" s="7"/>
      <c r="G46" s="21"/>
      <c r="H46" s="21"/>
    </row>
    <row r="47" spans="1:8" ht="47.25">
      <c r="A47" s="22"/>
      <c r="B47" s="27" t="s">
        <v>49</v>
      </c>
      <c r="C47" s="7">
        <v>3044.4</v>
      </c>
      <c r="D47" s="7">
        <v>3044.4</v>
      </c>
      <c r="E47" s="7"/>
      <c r="F47" s="17">
        <f>E47-'[1]консолидированный 01.04.2023'!H49</f>
        <v>0</v>
      </c>
      <c r="G47" s="21">
        <f>E47/C47</f>
        <v>0</v>
      </c>
      <c r="H47" s="21">
        <f>E47/D47</f>
        <v>0</v>
      </c>
    </row>
    <row r="48" spans="1:8" ht="47.25">
      <c r="A48" s="22"/>
      <c r="B48" s="27" t="s">
        <v>158</v>
      </c>
      <c r="C48" s="25"/>
      <c r="D48" s="25">
        <v>5133</v>
      </c>
      <c r="E48" s="17"/>
      <c r="F48" s="17">
        <f>E48-'[1]консолидированный 01.04.2023'!H50</f>
        <v>0</v>
      </c>
      <c r="G48" s="21"/>
      <c r="H48" s="21">
        <f>E48/D48</f>
        <v>0</v>
      </c>
    </row>
    <row r="49" spans="1:8" ht="63">
      <c r="A49" s="22"/>
      <c r="B49" s="27" t="s">
        <v>50</v>
      </c>
      <c r="C49" s="17">
        <v>1978.6</v>
      </c>
      <c r="D49" s="17">
        <v>2293.1</v>
      </c>
      <c r="E49" s="7">
        <v>659.5</v>
      </c>
      <c r="F49" s="17">
        <f>E49-'[1]консолидированный 01.04.2023'!H51</f>
        <v>164.8</v>
      </c>
      <c r="G49" s="21">
        <f>E49/C49</f>
        <v>0.3333164864045285</v>
      </c>
      <c r="H49" s="21">
        <f>E49/D49</f>
        <v>0.28760193624351316</v>
      </c>
    </row>
    <row r="50" spans="1:8" ht="31.5">
      <c r="A50" s="22"/>
      <c r="B50" s="27" t="s">
        <v>51</v>
      </c>
      <c r="C50" s="7">
        <v>2539.2</v>
      </c>
      <c r="D50" s="7">
        <v>2539.2</v>
      </c>
      <c r="E50" s="7"/>
      <c r="F50" s="17">
        <f>E50-'[1]консолидированный 01.04.2023'!H52</f>
        <v>0</v>
      </c>
      <c r="G50" s="21">
        <f>E50/C50</f>
        <v>0</v>
      </c>
      <c r="H50" s="21">
        <f>E50/D50</f>
        <v>0</v>
      </c>
    </row>
    <row r="51" spans="1:8" ht="47.25">
      <c r="A51" s="28"/>
      <c r="B51" s="27" t="s">
        <v>130</v>
      </c>
      <c r="C51" s="7">
        <v>2500.3</v>
      </c>
      <c r="D51" s="17">
        <v>2585.6</v>
      </c>
      <c r="E51" s="17"/>
      <c r="F51" s="17">
        <f>E51-'[1]консолидированный 01.04.2023'!H53</f>
        <v>0</v>
      </c>
      <c r="G51" s="21">
        <f>E51/C51</f>
        <v>0</v>
      </c>
      <c r="H51" s="21">
        <f>E51/D51</f>
        <v>0</v>
      </c>
    </row>
    <row r="52" spans="1:8" ht="31.5">
      <c r="A52" s="28"/>
      <c r="B52" s="27" t="s">
        <v>131</v>
      </c>
      <c r="C52" s="17">
        <v>839.8</v>
      </c>
      <c r="D52" s="17">
        <v>3269.7</v>
      </c>
      <c r="E52" s="17"/>
      <c r="F52" s="17">
        <f>E52-'[1]консолидированный 01.04.2023'!H54</f>
        <v>0</v>
      </c>
      <c r="G52" s="21">
        <f>E52/C52</f>
        <v>0</v>
      </c>
      <c r="H52" s="21">
        <f>E52/D52</f>
        <v>0</v>
      </c>
    </row>
    <row r="53" spans="1:8" ht="47.25">
      <c r="A53" s="22"/>
      <c r="B53" s="27" t="s">
        <v>132</v>
      </c>
      <c r="C53" s="7"/>
      <c r="D53" s="17"/>
      <c r="E53" s="17"/>
      <c r="F53" s="17">
        <f>E53-'[1]консолидированный 01.04.2023'!H55</f>
        <v>0</v>
      </c>
      <c r="G53" s="21"/>
      <c r="H53" s="21"/>
    </row>
    <row r="54" spans="1:8" ht="31.5">
      <c r="A54" s="22"/>
      <c r="B54" s="27" t="s">
        <v>157</v>
      </c>
      <c r="C54" s="17"/>
      <c r="D54" s="17">
        <v>88357.9</v>
      </c>
      <c r="E54" s="17"/>
      <c r="F54" s="17">
        <f>E54-'[1]консолидированный 01.04.2023'!H57</f>
        <v>0</v>
      </c>
      <c r="G54" s="21"/>
      <c r="H54" s="21"/>
    </row>
    <row r="55" spans="1:8" ht="31.5">
      <c r="A55" s="22"/>
      <c r="B55" s="27" t="s">
        <v>52</v>
      </c>
      <c r="C55" s="7">
        <v>8162.9</v>
      </c>
      <c r="D55" s="17">
        <v>8162.9</v>
      </c>
      <c r="E55" s="17"/>
      <c r="F55" s="17">
        <f>E55-'[1]консолидированный 01.04.2023'!H58</f>
        <v>0</v>
      </c>
      <c r="G55" s="21">
        <f>E55/C55</f>
        <v>0</v>
      </c>
      <c r="H55" s="21">
        <f>E55/D55</f>
        <v>0</v>
      </c>
    </row>
    <row r="56" spans="1:8" ht="31.5">
      <c r="A56" s="22"/>
      <c r="B56" s="27" t="s">
        <v>53</v>
      </c>
      <c r="C56" s="7">
        <v>5038.8</v>
      </c>
      <c r="D56" s="17">
        <v>10811.4</v>
      </c>
      <c r="E56" s="7"/>
      <c r="F56" s="17">
        <f>E56-'[1]консолидированный 01.04.2023'!H59</f>
        <v>0</v>
      </c>
      <c r="G56" s="21">
        <f>E56/C56</f>
        <v>0</v>
      </c>
      <c r="H56" s="21">
        <f>E56/D56</f>
        <v>0</v>
      </c>
    </row>
    <row r="57" spans="1:8" ht="94.5">
      <c r="A57" s="22"/>
      <c r="B57" s="27" t="s">
        <v>133</v>
      </c>
      <c r="C57" s="7">
        <v>4014.9</v>
      </c>
      <c r="D57" s="7">
        <v>4014.9</v>
      </c>
      <c r="E57" s="7"/>
      <c r="F57" s="17">
        <f>E57-'[1]консолидированный 01.04.2023'!H60</f>
        <v>0</v>
      </c>
      <c r="G57" s="21">
        <f>E57/C57</f>
        <v>0</v>
      </c>
      <c r="H57" s="21">
        <f>E57/D57</f>
        <v>0</v>
      </c>
    </row>
    <row r="58" spans="1:250" ht="63">
      <c r="A58" s="14" t="s">
        <v>134</v>
      </c>
      <c r="B58" s="14" t="s">
        <v>21</v>
      </c>
      <c r="C58" s="15">
        <f>C59+C60+C61+C62+C63+C82+C83+C84+C85+C86+C87+C88+C89</f>
        <v>241900.39999999988</v>
      </c>
      <c r="D58" s="15">
        <f>D59+D60+D61+D62+D63+D82+D83+D84+D85+D86+D87+D88+D89</f>
        <v>241120.69999999992</v>
      </c>
      <c r="E58" s="15">
        <f>E59+E60+E61+E62+E63+E82+E83+E84+E85+E86+E87+E88+E89</f>
        <v>84557.49999999999</v>
      </c>
      <c r="F58" s="15">
        <f>F59+F60+F61+F62+F63+F82+F83+F84+F85+F86+F87+F88+F89</f>
        <v>30599.300000000007</v>
      </c>
      <c r="G58" s="8">
        <f>E58/C58</f>
        <v>0.3495550234724706</v>
      </c>
      <c r="H58" s="8">
        <f>E58/D58</f>
        <v>0.3506853621443535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</row>
    <row r="59" spans="1:8" ht="94.5">
      <c r="A59" s="22" t="s">
        <v>135</v>
      </c>
      <c r="B59" s="22" t="s">
        <v>54</v>
      </c>
      <c r="C59" s="17">
        <v>894.3</v>
      </c>
      <c r="D59" s="17">
        <v>894.3</v>
      </c>
      <c r="E59" s="17">
        <v>198.1</v>
      </c>
      <c r="F59" s="17">
        <f>E59-'[1]консолидированный 01.04.2023'!H62</f>
        <v>49.29999999999998</v>
      </c>
      <c r="G59" s="21">
        <f>E59/C59</f>
        <v>0.22151403332215142</v>
      </c>
      <c r="H59" s="21">
        <f>E59/D59</f>
        <v>0.22151403332215142</v>
      </c>
    </row>
    <row r="60" spans="1:8" ht="31.5">
      <c r="A60" s="22" t="s">
        <v>136</v>
      </c>
      <c r="B60" s="10" t="s">
        <v>55</v>
      </c>
      <c r="C60" s="17"/>
      <c r="D60" s="17"/>
      <c r="E60" s="7"/>
      <c r="F60" s="17">
        <f>E60-'[1]консолидированный 01.04.2023'!H63</f>
        <v>0</v>
      </c>
      <c r="G60" s="21"/>
      <c r="H60" s="21"/>
    </row>
    <row r="61" spans="1:8" ht="31.5">
      <c r="A61" s="22" t="s">
        <v>137</v>
      </c>
      <c r="B61" s="22" t="s">
        <v>56</v>
      </c>
      <c r="C61" s="17">
        <v>2.6</v>
      </c>
      <c r="D61" s="17">
        <v>2.6</v>
      </c>
      <c r="E61" s="17"/>
      <c r="F61" s="17">
        <f>E61-'[1]консолидированный 01.04.2023'!H65</f>
        <v>0</v>
      </c>
      <c r="G61" s="21">
        <f>E61/C61</f>
        <v>0</v>
      </c>
      <c r="H61" s="21">
        <f>E61/D61</f>
        <v>0</v>
      </c>
    </row>
    <row r="62" spans="1:8" ht="63">
      <c r="A62" s="22" t="s">
        <v>138</v>
      </c>
      <c r="B62" s="22" t="s">
        <v>57</v>
      </c>
      <c r="C62" s="17">
        <v>9296.4</v>
      </c>
      <c r="D62" s="17">
        <v>9296.4</v>
      </c>
      <c r="E62" s="17">
        <v>2923</v>
      </c>
      <c r="F62" s="17">
        <f>E62-'[1]консолидированный 01.04.2023'!H66</f>
        <v>735.5999999999999</v>
      </c>
      <c r="G62" s="21">
        <f>E62/C62</f>
        <v>0.31442278731552</v>
      </c>
      <c r="H62" s="21">
        <f>E62/D62</f>
        <v>0.31442278731552</v>
      </c>
    </row>
    <row r="63" spans="1:8" ht="78.75">
      <c r="A63" s="22" t="s">
        <v>139</v>
      </c>
      <c r="B63" s="22" t="s">
        <v>58</v>
      </c>
      <c r="C63" s="17">
        <f>C65+C66+C67+C68+C69+C70+C71+C72+C73+C74+C75+C76+C77+C78+C79+C80+C81</f>
        <v>210183.79999999993</v>
      </c>
      <c r="D63" s="17">
        <f>D65+D66+D67+D68+D69+D70+D71+D72+D73+D74+D75+D76+D77+D78+D79+D80+D81</f>
        <v>209813.39999999994</v>
      </c>
      <c r="E63" s="17">
        <f>E65+E66+E67+E68+E69+E70+E71+E72+E73+E74+E75+E76+E77+E78+E79+E80+E81</f>
        <v>69369.59999999999</v>
      </c>
      <c r="F63" s="17">
        <f>F65+F66+F67+F68+F69+F70+F71+F72+F73+F74+F75+F76+F77+F78+F79+F80+F81</f>
        <v>20233.800000000003</v>
      </c>
      <c r="G63" s="21">
        <f>E63/C63</f>
        <v>0.3300425627474621</v>
      </c>
      <c r="H63" s="21">
        <f>E63/D63</f>
        <v>0.3306252126889894</v>
      </c>
    </row>
    <row r="64" spans="1:8" ht="15.75">
      <c r="A64" s="22"/>
      <c r="B64" s="22" t="s">
        <v>59</v>
      </c>
      <c r="C64" s="17"/>
      <c r="D64" s="17"/>
      <c r="E64" s="17"/>
      <c r="F64" s="7"/>
      <c r="G64" s="21"/>
      <c r="H64" s="21"/>
    </row>
    <row r="65" spans="1:8" ht="94.5">
      <c r="A65" s="22"/>
      <c r="B65" s="29" t="s">
        <v>60</v>
      </c>
      <c r="C65" s="17"/>
      <c r="D65" s="17"/>
      <c r="E65" s="17"/>
      <c r="F65" s="17">
        <f>E65-'[1]консолидированный 01.04.2023'!H69</f>
        <v>0</v>
      </c>
      <c r="G65" s="21"/>
      <c r="H65" s="21"/>
    </row>
    <row r="66" spans="1:8" ht="47.25">
      <c r="A66" s="22"/>
      <c r="B66" s="29" t="s">
        <v>61</v>
      </c>
      <c r="C66" s="17">
        <v>201922.8</v>
      </c>
      <c r="D66" s="17">
        <v>201922.8</v>
      </c>
      <c r="E66" s="17">
        <v>63942.2</v>
      </c>
      <c r="F66" s="17">
        <f>E66-'[1]консолидированный 01.04.2023'!H70</f>
        <v>15985.5</v>
      </c>
      <c r="G66" s="21">
        <f>E66/C66</f>
        <v>0.31666656761891177</v>
      </c>
      <c r="H66" s="21">
        <f>E66/D66</f>
        <v>0.31666656761891177</v>
      </c>
    </row>
    <row r="67" spans="1:8" ht="31.5">
      <c r="A67" s="30"/>
      <c r="B67" s="29" t="s">
        <v>62</v>
      </c>
      <c r="C67" s="17">
        <v>379</v>
      </c>
      <c r="D67" s="17">
        <v>379</v>
      </c>
      <c r="E67" s="17">
        <v>189.5</v>
      </c>
      <c r="F67" s="17">
        <f>E67-'[1]консолидированный 01.04.2023'!H71</f>
        <v>94.7</v>
      </c>
      <c r="G67" s="21">
        <f>E67/C67</f>
        <v>0.5</v>
      </c>
      <c r="H67" s="21">
        <f>E67/D67</f>
        <v>0.5</v>
      </c>
    </row>
    <row r="68" spans="1:8" ht="63">
      <c r="A68" s="30"/>
      <c r="B68" s="29" t="s">
        <v>63</v>
      </c>
      <c r="C68" s="17"/>
      <c r="D68" s="17"/>
      <c r="E68" s="17"/>
      <c r="F68" s="17">
        <f>E68-'[1]консолидированный 01.04.2023'!H72</f>
        <v>0</v>
      </c>
      <c r="G68" s="21"/>
      <c r="H68" s="21"/>
    </row>
    <row r="69" spans="1:8" ht="78.75">
      <c r="A69" s="30"/>
      <c r="B69" s="29" t="s">
        <v>140</v>
      </c>
      <c r="C69" s="17">
        <v>387.9</v>
      </c>
      <c r="D69" s="17">
        <v>0</v>
      </c>
      <c r="E69" s="17">
        <v>0</v>
      </c>
      <c r="F69" s="17">
        <f>E69-'[1]консолидированный 01.04.2023'!H74</f>
        <v>0</v>
      </c>
      <c r="G69" s="21">
        <f>E69/C69</f>
        <v>0</v>
      </c>
      <c r="H69" s="21"/>
    </row>
    <row r="70" spans="1:8" ht="94.5">
      <c r="A70" s="22"/>
      <c r="B70" s="29" t="s">
        <v>64</v>
      </c>
      <c r="C70" s="23"/>
      <c r="D70" s="23"/>
      <c r="E70" s="17"/>
      <c r="F70" s="17">
        <f>E70-'[1]консолидированный 01.04.2023'!H75</f>
        <v>0</v>
      </c>
      <c r="G70" s="21"/>
      <c r="H70" s="21"/>
    </row>
    <row r="71" spans="1:8" ht="78.75">
      <c r="A71" s="22"/>
      <c r="B71" s="31" t="s">
        <v>65</v>
      </c>
      <c r="C71" s="32"/>
      <c r="D71" s="32"/>
      <c r="E71" s="17"/>
      <c r="F71" s="17">
        <f>E71-'[1]консолидированный 01.04.2023'!H76</f>
        <v>0</v>
      </c>
      <c r="G71" s="21"/>
      <c r="H71" s="21"/>
    </row>
    <row r="72" spans="1:8" ht="31.5">
      <c r="A72" s="22"/>
      <c r="B72" s="27" t="s">
        <v>66</v>
      </c>
      <c r="C72" s="33">
        <v>576.8</v>
      </c>
      <c r="D72" s="33">
        <v>576.8</v>
      </c>
      <c r="E72" s="17">
        <v>288.4</v>
      </c>
      <c r="F72" s="17">
        <f>E72-'[1]консолидированный 01.04.2023'!H77</f>
        <v>144.2</v>
      </c>
      <c r="G72" s="21">
        <f>E72/C72</f>
        <v>0.5</v>
      </c>
      <c r="H72" s="21">
        <f>E72/D72</f>
        <v>0.5</v>
      </c>
    </row>
    <row r="73" spans="1:8" ht="63">
      <c r="A73" s="22"/>
      <c r="B73" s="31" t="s">
        <v>67</v>
      </c>
      <c r="C73" s="33">
        <v>720.8</v>
      </c>
      <c r="D73" s="33">
        <v>720.8</v>
      </c>
      <c r="E73" s="17">
        <v>360.4</v>
      </c>
      <c r="F73" s="17">
        <f>E73-'[1]консолидированный 01.04.2023'!H78</f>
        <v>180.2</v>
      </c>
      <c r="G73" s="21">
        <f>E73/C73</f>
        <v>0.5</v>
      </c>
      <c r="H73" s="21">
        <f>E73/D73</f>
        <v>0.5</v>
      </c>
    </row>
    <row r="74" spans="1:8" ht="47.25">
      <c r="A74" s="22"/>
      <c r="B74" s="31" t="s">
        <v>68</v>
      </c>
      <c r="C74" s="33">
        <v>3069.3</v>
      </c>
      <c r="D74" s="33">
        <v>3069.3</v>
      </c>
      <c r="E74" s="17">
        <v>3069.3</v>
      </c>
      <c r="F74" s="17">
        <f>E74-'[1]консолидированный 01.04.2023'!H79</f>
        <v>3069.3</v>
      </c>
      <c r="G74" s="21">
        <f>E74/C74</f>
        <v>1</v>
      </c>
      <c r="H74" s="21">
        <f>E74/D74</f>
        <v>1</v>
      </c>
    </row>
    <row r="75" spans="1:8" ht="78.75">
      <c r="A75" s="22"/>
      <c r="B75" s="31" t="s">
        <v>69</v>
      </c>
      <c r="C75" s="32"/>
      <c r="D75" s="32"/>
      <c r="E75" s="17"/>
      <c r="F75" s="17">
        <f>E75-'[1]консолидированный 01.04.2023'!H80</f>
        <v>0</v>
      </c>
      <c r="G75" s="21"/>
      <c r="H75" s="21"/>
    </row>
    <row r="76" spans="1:8" ht="47.25">
      <c r="A76" s="22"/>
      <c r="B76" s="27" t="s">
        <v>70</v>
      </c>
      <c r="C76" s="25">
        <v>1824.1</v>
      </c>
      <c r="D76" s="25">
        <v>1824.1</v>
      </c>
      <c r="E76" s="17">
        <v>912</v>
      </c>
      <c r="F76" s="17">
        <f>E76-'[1]консолидированный 01.04.2023'!H82</f>
        <v>456</v>
      </c>
      <c r="G76" s="21">
        <f>E76/C76</f>
        <v>0.49997258922208215</v>
      </c>
      <c r="H76" s="21">
        <f>E76/D76</f>
        <v>0.49997258922208215</v>
      </c>
    </row>
    <row r="77" spans="1:8" ht="31.5">
      <c r="A77" s="22"/>
      <c r="B77" s="31" t="s">
        <v>71</v>
      </c>
      <c r="C77" s="32"/>
      <c r="D77" s="32"/>
      <c r="E77" s="17"/>
      <c r="F77" s="17">
        <f>E77-'[1]консолидированный 01.04.2023'!H83</f>
        <v>0</v>
      </c>
      <c r="G77" s="21"/>
      <c r="H77" s="21"/>
    </row>
    <row r="78" spans="1:8" ht="47.25">
      <c r="A78" s="22"/>
      <c r="B78" s="31" t="s">
        <v>72</v>
      </c>
      <c r="C78" s="32">
        <v>104.9</v>
      </c>
      <c r="D78" s="32">
        <v>104.9</v>
      </c>
      <c r="E78" s="17">
        <v>185.4</v>
      </c>
      <c r="F78" s="17">
        <f>E78-'[1]консолидированный 01.04.2023'!H84</f>
        <v>92.7</v>
      </c>
      <c r="G78" s="21">
        <f>E78/C78</f>
        <v>1.767397521448999</v>
      </c>
      <c r="H78" s="21">
        <f>E78/D78</f>
        <v>1.767397521448999</v>
      </c>
    </row>
    <row r="79" spans="1:8" ht="47.25">
      <c r="A79" s="22"/>
      <c r="B79" s="31" t="s">
        <v>73</v>
      </c>
      <c r="C79" s="32">
        <v>353.3</v>
      </c>
      <c r="D79" s="32">
        <v>370.8</v>
      </c>
      <c r="E79" s="17"/>
      <c r="F79" s="17">
        <f>E79-'[1]консолидированный 01.04.2023'!H85</f>
        <v>0</v>
      </c>
      <c r="G79" s="21">
        <f>E79/C79</f>
        <v>0</v>
      </c>
      <c r="H79" s="21">
        <f>E79/D79</f>
        <v>0</v>
      </c>
    </row>
    <row r="80" spans="1:8" ht="31.5">
      <c r="A80" s="22"/>
      <c r="B80" s="31" t="s">
        <v>74</v>
      </c>
      <c r="C80" s="32"/>
      <c r="D80" s="32"/>
      <c r="E80" s="17"/>
      <c r="F80" s="17">
        <f>E80-'[1]консолидированный 01.04.2023'!H86</f>
        <v>0</v>
      </c>
      <c r="G80" s="21"/>
      <c r="H80" s="21"/>
    </row>
    <row r="81" spans="1:8" ht="78.75">
      <c r="A81" s="22"/>
      <c r="B81" s="27" t="s">
        <v>75</v>
      </c>
      <c r="C81" s="17">
        <v>844.9</v>
      </c>
      <c r="D81" s="17">
        <v>844.9</v>
      </c>
      <c r="E81" s="17">
        <v>422.4</v>
      </c>
      <c r="F81" s="17">
        <f>E81-'[1]консолидированный 01.04.2023'!H87</f>
        <v>211.2</v>
      </c>
      <c r="G81" s="21">
        <f>E81/C81</f>
        <v>0.4999408213989821</v>
      </c>
      <c r="H81" s="21">
        <f>E81/D81</f>
        <v>0.4999408213989821</v>
      </c>
    </row>
    <row r="82" spans="1:8" ht="31.5">
      <c r="A82" s="22" t="s">
        <v>141</v>
      </c>
      <c r="B82" s="10" t="s">
        <v>76</v>
      </c>
      <c r="C82" s="17">
        <v>1655.3</v>
      </c>
      <c r="D82" s="17">
        <v>1655.3</v>
      </c>
      <c r="E82" s="17">
        <v>827.7</v>
      </c>
      <c r="F82" s="17">
        <f>E82-'[1]консолидированный 01.04.2023'!H88</f>
        <v>413.90000000000003</v>
      </c>
      <c r="G82" s="21">
        <f>E82/C82</f>
        <v>0.5000302060049538</v>
      </c>
      <c r="H82" s="21">
        <f>E82/D82</f>
        <v>0.5000302060049538</v>
      </c>
    </row>
    <row r="83" spans="1:8" ht="47.25">
      <c r="A83" s="22" t="s">
        <v>143</v>
      </c>
      <c r="B83" s="22" t="s">
        <v>77</v>
      </c>
      <c r="C83" s="17">
        <v>261</v>
      </c>
      <c r="D83" s="17">
        <v>540.6</v>
      </c>
      <c r="E83" s="17">
        <v>540.4</v>
      </c>
      <c r="F83" s="17">
        <f>E83-'[1]консолидированный 01.04.2023'!H89</f>
        <v>205.79999999999995</v>
      </c>
      <c r="G83" s="35" t="s">
        <v>155</v>
      </c>
      <c r="H83" s="21">
        <f>E83/D83</f>
        <v>0.9996300406955234</v>
      </c>
    </row>
    <row r="84" spans="1:8" ht="47.25">
      <c r="A84" s="22" t="s">
        <v>143</v>
      </c>
      <c r="B84" s="22" t="s">
        <v>78</v>
      </c>
      <c r="C84" s="17">
        <v>525.5</v>
      </c>
      <c r="D84" s="17">
        <v>944</v>
      </c>
      <c r="E84" s="17">
        <v>665.7</v>
      </c>
      <c r="F84" s="17">
        <f>E84-'[1]консолидированный 01.04.2023'!H90</f>
        <v>372.30000000000007</v>
      </c>
      <c r="G84" s="21">
        <f>E84/C84</f>
        <v>1.266793529971456</v>
      </c>
      <c r="H84" s="21">
        <f>E84/D84</f>
        <v>0.7051906779661018</v>
      </c>
    </row>
    <row r="85" spans="1:8" ht="47.25">
      <c r="A85" s="22" t="s">
        <v>142</v>
      </c>
      <c r="B85" s="10" t="s">
        <v>144</v>
      </c>
      <c r="C85" s="17">
        <v>511.6</v>
      </c>
      <c r="D85" s="17">
        <v>93.1</v>
      </c>
      <c r="E85" s="17">
        <v>47.8</v>
      </c>
      <c r="F85" s="17">
        <f>E85-'[1]консолидированный 01.04.2023'!H91</f>
        <v>25.199999999999996</v>
      </c>
      <c r="G85" s="21">
        <f>E85/C85</f>
        <v>0.09343236903831117</v>
      </c>
      <c r="H85" s="21">
        <f>E85/D85</f>
        <v>0.5134264232008593</v>
      </c>
    </row>
    <row r="86" spans="1:8" ht="15.75">
      <c r="A86" s="22" t="s">
        <v>145</v>
      </c>
      <c r="B86" s="10" t="s">
        <v>79</v>
      </c>
      <c r="C86" s="17">
        <v>5687.3</v>
      </c>
      <c r="D86" s="17">
        <v>5687.3</v>
      </c>
      <c r="E86" s="17">
        <v>2843.7</v>
      </c>
      <c r="F86" s="17">
        <f>E86-'[1]консолидированный 01.04.2023'!H92</f>
        <v>1421.8999999999999</v>
      </c>
      <c r="G86" s="21">
        <f>E86/C86</f>
        <v>0.5000087915179434</v>
      </c>
      <c r="H86" s="21">
        <f>E86/D86</f>
        <v>0.5000087915179434</v>
      </c>
    </row>
    <row r="87" spans="1:8" ht="31.5">
      <c r="A87" s="22" t="s">
        <v>146</v>
      </c>
      <c r="B87" s="22" t="s">
        <v>80</v>
      </c>
      <c r="C87" s="17">
        <v>7212.3</v>
      </c>
      <c r="D87" s="17">
        <v>7200</v>
      </c>
      <c r="E87" s="17">
        <v>7141.5</v>
      </c>
      <c r="F87" s="17">
        <f>E87-'[1]консолидированный 01.04.2023'!H94</f>
        <v>7141.5</v>
      </c>
      <c r="G87" s="21">
        <f>E87/C87</f>
        <v>0.9901834366290919</v>
      </c>
      <c r="H87" s="21">
        <f>E87/D87</f>
        <v>0.991875</v>
      </c>
    </row>
    <row r="88" spans="1:8" ht="47.25">
      <c r="A88" s="22" t="s">
        <v>147</v>
      </c>
      <c r="B88" s="22" t="s">
        <v>81</v>
      </c>
      <c r="C88" s="17">
        <v>3854.4</v>
      </c>
      <c r="D88" s="17">
        <v>4034.6</v>
      </c>
      <c r="E88" s="17"/>
      <c r="F88" s="17">
        <f>E88-'[1]консолидированный 01.04.2023'!H95</f>
        <v>0</v>
      </c>
      <c r="G88" s="21">
        <f>E88/C88</f>
        <v>0</v>
      </c>
      <c r="H88" s="21">
        <f>E88/D88</f>
        <v>0</v>
      </c>
    </row>
    <row r="89" spans="1:8" ht="63">
      <c r="A89" s="22" t="s">
        <v>142</v>
      </c>
      <c r="B89" s="22" t="s">
        <v>82</v>
      </c>
      <c r="C89" s="17">
        <v>1815.9</v>
      </c>
      <c r="D89" s="17">
        <v>959.1</v>
      </c>
      <c r="E89" s="17"/>
      <c r="F89" s="17">
        <f>E89-'[1]консолидированный 01.04.2023'!H96</f>
        <v>0</v>
      </c>
      <c r="G89" s="21">
        <f>E89/C89</f>
        <v>0</v>
      </c>
      <c r="H89" s="21">
        <f>E89/D89</f>
        <v>0</v>
      </c>
    </row>
    <row r="90" spans="1:250" ht="31.5">
      <c r="A90" s="14" t="s">
        <v>148</v>
      </c>
      <c r="B90" s="14" t="s">
        <v>24</v>
      </c>
      <c r="C90" s="15">
        <f>C91+C92+C93+C94+C96+C95</f>
        <v>10.7</v>
      </c>
      <c r="D90" s="15">
        <f>D91+D92+D93+D94+D96+D95</f>
        <v>4889.099999999999</v>
      </c>
      <c r="E90" s="15">
        <f>E91+E92+E93+E94+E96+E95</f>
        <v>2140.7</v>
      </c>
      <c r="F90" s="15">
        <f>F91+F92+F93+F94+F96+F95</f>
        <v>378.7</v>
      </c>
      <c r="G90" s="9" t="s">
        <v>155</v>
      </c>
      <c r="H90" s="8">
        <f>E90/D90</f>
        <v>0.43785154731954756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</row>
    <row r="91" spans="1:8" ht="31.5">
      <c r="A91" s="22" t="s">
        <v>149</v>
      </c>
      <c r="B91" s="22" t="s">
        <v>83</v>
      </c>
      <c r="C91" s="17"/>
      <c r="D91" s="17">
        <v>500</v>
      </c>
      <c r="E91" s="17">
        <v>500</v>
      </c>
      <c r="F91" s="17">
        <f>E91-'[1]консолидированный 01.04.2023'!H98</f>
        <v>0</v>
      </c>
      <c r="G91" s="21"/>
      <c r="H91" s="21">
        <f>E91/D91</f>
        <v>1</v>
      </c>
    </row>
    <row r="92" spans="1:8" ht="31.5">
      <c r="A92" s="22" t="s">
        <v>149</v>
      </c>
      <c r="B92" s="22" t="s">
        <v>150</v>
      </c>
      <c r="C92" s="17"/>
      <c r="D92" s="17"/>
      <c r="E92" s="17"/>
      <c r="F92" s="17">
        <f>E92-'[1]консолидированный 01.04.2023'!H99</f>
        <v>0</v>
      </c>
      <c r="G92" s="21"/>
      <c r="H92" s="21"/>
    </row>
    <row r="93" spans="1:8" ht="78.75">
      <c r="A93" s="22" t="s">
        <v>149</v>
      </c>
      <c r="B93" s="22" t="s">
        <v>84</v>
      </c>
      <c r="C93" s="17"/>
      <c r="D93" s="17">
        <v>3049.8</v>
      </c>
      <c r="E93" s="17">
        <v>1197.8</v>
      </c>
      <c r="F93" s="17">
        <f>E93-'[1]консолидированный 01.04.2023'!H100</f>
        <v>268</v>
      </c>
      <c r="G93" s="21"/>
      <c r="H93" s="21">
        <f>E93/D93</f>
        <v>0.39274706538133647</v>
      </c>
    </row>
    <row r="94" spans="1:8" ht="126">
      <c r="A94" s="22" t="s">
        <v>151</v>
      </c>
      <c r="B94" s="34" t="s">
        <v>152</v>
      </c>
      <c r="C94" s="17"/>
      <c r="D94" s="17">
        <v>1328.6</v>
      </c>
      <c r="E94" s="17">
        <v>442.9</v>
      </c>
      <c r="F94" s="17">
        <f>E94-'[1]консолидированный 01.04.2023'!H101</f>
        <v>110.69999999999999</v>
      </c>
      <c r="G94" s="21"/>
      <c r="H94" s="21">
        <f>E94/D94</f>
        <v>0.3333584223995183</v>
      </c>
    </row>
    <row r="95" spans="1:8" ht="31.5">
      <c r="A95" s="22" t="s">
        <v>149</v>
      </c>
      <c r="B95" s="34" t="s">
        <v>153</v>
      </c>
      <c r="C95" s="17"/>
      <c r="D95" s="17"/>
      <c r="E95" s="17"/>
      <c r="F95" s="17">
        <f>E95-'[1]консолидированный 01.04.2023'!H102</f>
        <v>0</v>
      </c>
      <c r="G95" s="21"/>
      <c r="H95" s="21"/>
    </row>
    <row r="96" spans="1:8" ht="31.5">
      <c r="A96" s="22" t="s">
        <v>149</v>
      </c>
      <c r="B96" s="34" t="s">
        <v>85</v>
      </c>
      <c r="C96" s="17">
        <v>10.7</v>
      </c>
      <c r="D96" s="17">
        <v>10.7</v>
      </c>
      <c r="E96" s="17"/>
      <c r="F96" s="17">
        <f>E96-'[1]консолидированный 01.04.2023'!H103</f>
        <v>0</v>
      </c>
      <c r="G96" s="21">
        <f>E96/C96</f>
        <v>0</v>
      </c>
      <c r="H96" s="21">
        <f>E96/D96</f>
        <v>0</v>
      </c>
    </row>
    <row r="97" spans="1:250" ht="47.25">
      <c r="A97" s="14" t="s">
        <v>37</v>
      </c>
      <c r="B97" s="16" t="s">
        <v>38</v>
      </c>
      <c r="C97" s="18"/>
      <c r="D97" s="18"/>
      <c r="E97" s="19"/>
      <c r="F97" s="17">
        <f>E97-'[1]консолидированный 01.04.2023'!H104</f>
        <v>0</v>
      </c>
      <c r="G97" s="21"/>
      <c r="H97" s="21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</row>
    <row r="98" spans="1:250" ht="31.5">
      <c r="A98" s="14" t="s">
        <v>154</v>
      </c>
      <c r="B98" s="16" t="s">
        <v>40</v>
      </c>
      <c r="C98" s="18"/>
      <c r="D98" s="18"/>
      <c r="E98" s="19"/>
      <c r="F98" s="17">
        <f>E98-'[1]консолидированный 01.04.2023'!H105</f>
        <v>0</v>
      </c>
      <c r="G98" s="21"/>
      <c r="H98" s="2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</row>
    <row r="99" spans="1:250" ht="47.25">
      <c r="A99" s="14" t="s">
        <v>35</v>
      </c>
      <c r="B99" s="16" t="s">
        <v>25</v>
      </c>
      <c r="C99" s="15"/>
      <c r="D99" s="15">
        <v>-538.5</v>
      </c>
      <c r="E99" s="15">
        <v>-538.5</v>
      </c>
      <c r="F99" s="36">
        <f>E99-'[1]консолидированный 01.04.2023'!H106</f>
        <v>0</v>
      </c>
      <c r="G99" s="21"/>
      <c r="H99" s="8">
        <f>E99/D99</f>
        <v>1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</row>
    <row r="100" spans="1:250" ht="15.75">
      <c r="A100" s="39" t="s">
        <v>22</v>
      </c>
      <c r="B100" s="39"/>
      <c r="C100" s="15">
        <f>C29+C30</f>
        <v>751044.4999999998</v>
      </c>
      <c r="D100" s="15">
        <f>D29+D30</f>
        <v>869804.2999999998</v>
      </c>
      <c r="E100" s="15">
        <f>E29+E30</f>
        <v>294813.9</v>
      </c>
      <c r="F100" s="15">
        <f>F29+F30</f>
        <v>112004.5</v>
      </c>
      <c r="G100" s="8">
        <f>E100/C100</f>
        <v>0.392538524681294</v>
      </c>
      <c r="H100" s="8">
        <f>E100/D100</f>
        <v>0.3389427943734011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</row>
  </sheetData>
  <sheetProtection/>
  <mergeCells count="8">
    <mergeCell ref="A3:H3"/>
    <mergeCell ref="A45:A46"/>
    <mergeCell ref="A100:B100"/>
    <mergeCell ref="A28:B28"/>
    <mergeCell ref="A16:B16"/>
    <mergeCell ref="A29:B29"/>
    <mergeCell ref="A1:H1"/>
    <mergeCell ref="A2:H2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2023-05-18T04:55:32Z</dcterms:modified>
  <cp:category/>
  <cp:version/>
  <cp:contentType/>
  <cp:contentStatus/>
</cp:coreProperties>
</file>