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<sst xmlns="http://schemas.openxmlformats.org/spreadsheetml/2006/main" count="350" uniqueCount="123">
  <si>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</si>
  <si>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</si>
  <si>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</si>
  <si>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</si>
  <si>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</si>
  <si>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</si>
  <si>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</si>
  <si>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</si>
  <si>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</si>
  <si>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</si>
  <si>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</si>
  <si>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</si>
  <si>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</si>
  <si>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</si>
  <si>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</si>
  <si>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</si>
  <si>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</si>
  <si>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</si>
  <si>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</si>
  <si>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</si>
  <si>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</si>
  <si>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</si>
  <si>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</si>
  <si>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</si>
  <si>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</si>
  <si>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</si>
  <si>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</si>
  <si>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</si>
  <si>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</si>
  <si>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</si>
  <si>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</si>
  <si>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</si>
  <si>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</si>
  <si>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</si>
  <si>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</si>
  <si>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</si>
  <si>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</si>
  <si>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</si>
  <si>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</si>
  <si>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</si>
  <si>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</si>
  <si>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</si>
  <si>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</si>
  <si>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</si>
  <si>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</si>
  <si>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</si>
  <si>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</si>
  <si>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</si>
  <si>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</si>
  <si>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</si>
  <si>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</si>
  <si>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</si>
  <si>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</si>
  <si>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</si>
  <si>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</si>
  <si>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</si>
  <si>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</si>
  <si>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</si>
  <si>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</si>
  <si>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</si>
  <si>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</si>
  <si>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</si>
  <si>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</si>
  <si>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</si>
  <si>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</si>
  <si>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</si>
  <si>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</si>
  <si>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</si>
  <si>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</si>
  <si>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</si>
  <si>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</si>
  <si>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</si>
  <si>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</si>
  <si>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</si>
  <si>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</si>
  <si>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</si>
  <si>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</si>
  <si>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</si>
  <si>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</si>
  <si>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</si>
  <si>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</si>
  <si>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</si>
  <si>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</si>
  <si>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</si>
  <si>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</si>
  <si>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</si>
  <si>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</si>
  <si>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</si>
  <si>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</si>
  <si>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</si>
  <si>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</si>
  <si>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</si>
  <si>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</si>
  <si>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</si>
  <si>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</si>
  <si>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</si>
  <si>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</si>
  <si>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</si>
  <si>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</si>
  <si>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</si>
  <si>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</si>
  <si>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</si>
  <si>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</si>
  <si>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</si>
  <si>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</si>
  <si>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</si>
  <si>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</si>
  <si>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</si>
  <si>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</si>
  <si>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</si>
  <si>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</si>
  <si>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</si>
  <si>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</si>
  <si>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</si>
  <si>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</si>
  <si>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</si>
  <si>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</si>
  <si>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</si>
  <si>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об исполнении бюджетов поселений на 1 января 2021 г.</t>
  </si>
  <si>
    <t>исполнено на 01 января</t>
  </si>
  <si>
    <t>на 01 января 2021 года</t>
  </si>
  <si>
    <t>исполнено на 1 января</t>
  </si>
  <si>
    <t>на 1  января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</si>
</sst>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74" fontId="34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0"/>
      <sheetName val="консолидированный 01.03.2020"/>
      <sheetName val="консолидированный 01.04.2020"/>
      <sheetName val="консолидированный 01.05.2020"/>
      <sheetName val="консолидированный 01.06.2020"/>
      <sheetName val="консолидированный 01.07.2020"/>
      <sheetName val="консолидированный 01.08.2020"/>
      <sheetName val="консолидированный 01.09.2020"/>
      <sheetName val="консолидированный 01.10.2020"/>
      <sheetName val="консолидированный 01.11.2020"/>
      <sheetName val="консолидированный 01.12.2020"/>
      <sheetName val="консолидированный 01.01.2021"/>
      <sheetName val="районный 01.02.2020"/>
      <sheetName val="районный 01.03.2020"/>
      <sheetName val="районный 01.04.2020"/>
      <sheetName val="районный 01.03.2020 (собствен)"/>
      <sheetName val="районный 01.04.2020 (2)"/>
      <sheetName val="районный 01.05.2020 "/>
      <sheetName val="районный 01.06.2020"/>
      <sheetName val="районный 01.07.2020"/>
      <sheetName val="районный 01.08.2020"/>
      <sheetName val="районный 01.09.2020"/>
      <sheetName val="районный 01.10.2020"/>
      <sheetName val="районный 01.11.2020"/>
      <sheetName val="районный 01.12.2020"/>
      <sheetName val="районный 01.01.2021"/>
      <sheetName val="поселения 01.02.2020"/>
      <sheetName val="поселения 01.03.2020"/>
      <sheetName val="поселения 01.03.2020 (собствен)"/>
      <sheetName val="поселения 01.04.2020"/>
      <sheetName val="поселения 01.05.2020"/>
      <sheetName val="поселения 01.06.2020 "/>
      <sheetName val="поселения 01.07.2020"/>
      <sheetName val="поселения 01.08.2020"/>
      <sheetName val="поселения 01.09.2020"/>
      <sheetName val="поселения 01.10.2020"/>
      <sheetName val="поселения 01.11.2020"/>
      <sheetName val="поселения 01.12.2020"/>
      <sheetName val="поселения 01.01.2021 "/>
      <sheetName val="поселения 01.05.2020 анализ со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249" width="9.125" style="44" customWidth="1"/>
    <col min="250" max="250" width="28.875" style="44" customWidth="1"/>
    <col min="251" max="251" width="29.625" style="44" customWidth="1"/>
    <col min="252" max="252" width="11.375" style="44" customWidth="1"/>
    <col min="253" max="16384" width="15.00390625" style="44" customWidth="1"/>
  </cols>
  <sheetData>
    <row r="1" spans="1:7" ht="17.25" customHeight="1">
      <c r="A1" s="98" t="s">
        <v>0</v>
      </c>
      <c r="B1" s="98"/>
      <c r="C1" s="98"/>
      <c r="D1" s="98"/>
      <c r="E1" s="98"/>
      <c r="F1" s="98"/>
      <c r="G1" s="98"/>
    </row>
    <row r="2" spans="1:7" ht="15.75">
      <c r="A2" s="98" t="s">
        <v>1</v>
      </c>
      <c r="B2" s="98"/>
      <c r="C2" s="98"/>
      <c r="D2" s="98"/>
      <c r="E2" s="98"/>
      <c r="F2" s="98"/>
      <c r="G2" s="98"/>
    </row>
    <row r="3" spans="1:7" ht="15.75">
      <c r="A3" s="98" t="s">
        <v>122</v>
      </c>
      <c r="B3" s="98"/>
      <c r="C3" s="98"/>
      <c r="D3" s="98"/>
      <c r="E3" s="98"/>
      <c r="F3" s="98"/>
      <c r="G3" s="98"/>
    </row>
    <row r="4" spans="1:7" ht="87" customHeight="1">
      <c r="A4" s="35" t="s">
        <v>2</v>
      </c>
      <c r="B4" s="36" t="s">
        <v>3</v>
      </c>
      <c r="C4" s="88" t="s">
        <v>111</v>
      </c>
      <c r="D4" s="37" t="s">
        <v>112</v>
      </c>
      <c r="E4" s="37" t="s">
        <v>121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162020.2</v>
      </c>
      <c r="D5" s="71">
        <v>162020.2</v>
      </c>
      <c r="E5" s="71">
        <v>159734.5</v>
      </c>
      <c r="F5" s="82">
        <f>E5/C5</f>
        <v>0.985892499824096</v>
      </c>
      <c r="G5" s="82">
        <f>E5/D5</f>
        <v>0.985892499824096</v>
      </c>
    </row>
    <row r="6" spans="1:7" ht="15.75" outlineLevel="1">
      <c r="A6" s="38" t="s">
        <v>68</v>
      </c>
      <c r="B6" s="43" t="s">
        <v>69</v>
      </c>
      <c r="C6" s="71">
        <v>13010.4</v>
      </c>
      <c r="D6" s="71">
        <v>12810.4</v>
      </c>
      <c r="E6" s="71">
        <v>10766.7</v>
      </c>
      <c r="F6" s="82">
        <f>E6/C6</f>
        <v>0.8275456557830659</v>
      </c>
      <c r="G6" s="82">
        <f>E6/D6</f>
        <v>0.8404655592331232</v>
      </c>
    </row>
    <row r="7" spans="1:7" ht="15.75" outlineLevel="1">
      <c r="A7" s="38" t="s">
        <v>6</v>
      </c>
      <c r="B7" s="43" t="s">
        <v>7</v>
      </c>
      <c r="C7" s="71">
        <v>4579.6</v>
      </c>
      <c r="D7" s="71">
        <v>4579.6</v>
      </c>
      <c r="E7" s="71">
        <v>5223.4</v>
      </c>
      <c r="F7" s="82">
        <f>E7/C7</f>
        <v>1.1405799633155733</v>
      </c>
      <c r="G7" s="82">
        <f>E7/D7</f>
        <v>1.1405799633155733</v>
      </c>
    </row>
    <row r="8" spans="1:7" ht="15.75" outlineLevel="1">
      <c r="A8" s="38" t="s">
        <v>102</v>
      </c>
      <c r="B8" s="43" t="s">
        <v>113</v>
      </c>
      <c r="C8" s="71">
        <v>3031.3</v>
      </c>
      <c r="D8" s="71">
        <v>3031.3</v>
      </c>
      <c r="E8" s="71">
        <v>3622.2</v>
      </c>
      <c r="F8" s="82">
        <f>E8/C8</f>
        <v>1.1949328670867283</v>
      </c>
      <c r="G8" s="82">
        <f>E8/D8</f>
        <v>1.1949328670867283</v>
      </c>
    </row>
    <row r="9" spans="1:7" ht="15.75" outlineLevel="1">
      <c r="A9" s="38" t="s">
        <v>8</v>
      </c>
      <c r="B9" s="43" t="s">
        <v>9</v>
      </c>
      <c r="C9" s="71">
        <v>12.3</v>
      </c>
      <c r="D9" s="71">
        <v>12.3</v>
      </c>
      <c r="E9" s="71">
        <v>85</v>
      </c>
      <c r="F9" s="70" t="s">
        <v>14</v>
      </c>
      <c r="G9" s="70" t="s">
        <v>14</v>
      </c>
    </row>
    <row r="10" spans="1:7" ht="47.25" outlineLevel="1">
      <c r="A10" s="38" t="s">
        <v>94</v>
      </c>
      <c r="B10" s="43" t="s">
        <v>95</v>
      </c>
      <c r="C10" s="71">
        <v>115</v>
      </c>
      <c r="D10" s="71">
        <v>115</v>
      </c>
      <c r="E10" s="40">
        <v>68</v>
      </c>
      <c r="F10" s="82">
        <f>E10/C10</f>
        <v>0.591304347826087</v>
      </c>
      <c r="G10" s="82">
        <f>E10/D10</f>
        <v>0.591304347826087</v>
      </c>
    </row>
    <row r="11" spans="1:7" ht="15.75" outlineLevel="1">
      <c r="A11" s="38" t="s">
        <v>10</v>
      </c>
      <c r="B11" s="43" t="s">
        <v>60</v>
      </c>
      <c r="C11" s="71">
        <v>6094.7</v>
      </c>
      <c r="D11" s="71">
        <v>6244.7</v>
      </c>
      <c r="E11" s="71">
        <v>4243.5</v>
      </c>
      <c r="F11" s="82">
        <f>E11/C11</f>
        <v>0.6962606855136431</v>
      </c>
      <c r="G11" s="82">
        <f>E11/D11</f>
        <v>0.6795362467372332</v>
      </c>
    </row>
    <row r="12" spans="1:7" ht="15.75" outlineLevel="1">
      <c r="A12" s="38" t="s">
        <v>87</v>
      </c>
      <c r="B12" s="43" t="s">
        <v>81</v>
      </c>
      <c r="C12" s="71">
        <v>4430.8</v>
      </c>
      <c r="D12" s="71">
        <v>4430.8</v>
      </c>
      <c r="E12" s="71">
        <v>3752.3</v>
      </c>
      <c r="F12" s="82">
        <f>E12/C12</f>
        <v>0.8468673828653968</v>
      </c>
      <c r="G12" s="82">
        <f>E12/D12</f>
        <v>0.8468673828653968</v>
      </c>
    </row>
    <row r="13" spans="1:7" ht="15.75" outlineLevel="1">
      <c r="A13" s="38" t="s">
        <v>89</v>
      </c>
      <c r="B13" s="43" t="s">
        <v>82</v>
      </c>
      <c r="C13" s="71">
        <v>10578.5</v>
      </c>
      <c r="D13" s="71">
        <v>10628.5</v>
      </c>
      <c r="E13" s="71">
        <v>9807.1</v>
      </c>
      <c r="F13" s="82">
        <f>E13/C13</f>
        <v>0.927078508295127</v>
      </c>
      <c r="G13" s="82">
        <f>E13/D13</f>
        <v>0.9227172225619796</v>
      </c>
    </row>
    <row r="14" spans="1:253" s="45" customFormat="1" ht="15.75" outlineLevel="1">
      <c r="A14" s="38" t="s">
        <v>12</v>
      </c>
      <c r="B14" s="43" t="s">
        <v>13</v>
      </c>
      <c r="C14" s="71">
        <v>2665.3</v>
      </c>
      <c r="D14" s="71">
        <v>2665.3</v>
      </c>
      <c r="E14" s="71">
        <v>2378.5</v>
      </c>
      <c r="F14" s="82">
        <f>E14/C14</f>
        <v>0.8923948523618354</v>
      </c>
      <c r="G14" s="82">
        <f>E14/D14</f>
        <v>0.8923948523618354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2"/>
      <c r="G15" s="82"/>
    </row>
    <row r="16" spans="1:253" ht="15.75" outlineLevel="1">
      <c r="A16" s="95" t="s">
        <v>15</v>
      </c>
      <c r="B16" s="95"/>
      <c r="C16" s="48">
        <f>SUM(C5:C15)</f>
        <v>206538.09999999998</v>
      </c>
      <c r="D16" s="48">
        <f>SUM(D5:D15)</f>
        <v>206538.09999999998</v>
      </c>
      <c r="E16" s="48">
        <f>SUM(E5:E15)</f>
        <v>199681.2</v>
      </c>
      <c r="F16" s="41">
        <f>E16/C16</f>
        <v>0.9668007984967424</v>
      </c>
      <c r="G16" s="41">
        <f>E16/D16</f>
        <v>0.9668007984967424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7" ht="15.75" outlineLevel="1">
      <c r="A17" s="38" t="s">
        <v>64</v>
      </c>
      <c r="B17" s="39" t="s">
        <v>16</v>
      </c>
      <c r="C17" s="71">
        <v>5051.6</v>
      </c>
      <c r="D17" s="71">
        <v>5051.6</v>
      </c>
      <c r="E17" s="40">
        <v>4678.2</v>
      </c>
      <c r="F17" s="82">
        <f>E17/C17</f>
        <v>0.9260828252434871</v>
      </c>
      <c r="G17" s="82">
        <f>E17/D17</f>
        <v>0.9260828252434871</v>
      </c>
    </row>
    <row r="18" spans="1:7" ht="15.75" outlineLevel="1">
      <c r="A18" s="38" t="s">
        <v>71</v>
      </c>
      <c r="B18" s="39" t="s">
        <v>16</v>
      </c>
      <c r="C18" s="71">
        <v>588.6</v>
      </c>
      <c r="D18" s="71">
        <v>588.6</v>
      </c>
      <c r="E18" s="40">
        <v>733.4</v>
      </c>
      <c r="F18" s="82">
        <f>E18/C18</f>
        <v>1.2460074753652735</v>
      </c>
      <c r="G18" s="82">
        <f>E18/D18</f>
        <v>1.2460074753652735</v>
      </c>
    </row>
    <row r="19" spans="1:7" ht="31.5" outlineLevel="1">
      <c r="A19" s="38" t="s">
        <v>58</v>
      </c>
      <c r="B19" s="43" t="s">
        <v>17</v>
      </c>
      <c r="C19" s="71">
        <v>1822.1</v>
      </c>
      <c r="D19" s="71">
        <v>1822.1</v>
      </c>
      <c r="E19" s="40">
        <v>939.7</v>
      </c>
      <c r="F19" s="82">
        <f>E19/C19</f>
        <v>0.515723615608364</v>
      </c>
      <c r="G19" s="82">
        <f>E19/D19</f>
        <v>0.515723615608364</v>
      </c>
    </row>
    <row r="20" spans="1:7" ht="31.5" outlineLevel="1">
      <c r="A20" s="38" t="s">
        <v>57</v>
      </c>
      <c r="B20" s="43" t="s">
        <v>18</v>
      </c>
      <c r="C20" s="71">
        <v>236</v>
      </c>
      <c r="D20" s="71">
        <v>236</v>
      </c>
      <c r="E20" s="40">
        <v>624.9</v>
      </c>
      <c r="F20" s="70" t="s">
        <v>14</v>
      </c>
      <c r="G20" s="70" t="s">
        <v>14</v>
      </c>
    </row>
    <row r="21" spans="1:7" ht="15.75" outlineLevel="1">
      <c r="A21" s="38" t="s">
        <v>19</v>
      </c>
      <c r="B21" s="43" t="s">
        <v>20</v>
      </c>
      <c r="C21" s="71">
        <v>285.1</v>
      </c>
      <c r="D21" s="71">
        <v>285.1</v>
      </c>
      <c r="E21" s="40">
        <v>-272.5</v>
      </c>
      <c r="F21" s="82">
        <v>0</v>
      </c>
      <c r="G21" s="82">
        <v>0</v>
      </c>
    </row>
    <row r="22" spans="1:7" ht="15.75" outlineLevel="1">
      <c r="A22" s="38" t="s">
        <v>83</v>
      </c>
      <c r="B22" s="43" t="s">
        <v>85</v>
      </c>
      <c r="C22" s="71">
        <v>20</v>
      </c>
      <c r="D22" s="71">
        <v>20</v>
      </c>
      <c r="E22" s="40">
        <v>4.4</v>
      </c>
      <c r="F22" s="82">
        <f>E22/C22</f>
        <v>0.22000000000000003</v>
      </c>
      <c r="G22" s="82">
        <f>E22/D22</f>
        <v>0.22000000000000003</v>
      </c>
    </row>
    <row r="23" spans="1:7" ht="30.75" customHeight="1" outlineLevel="1">
      <c r="A23" s="38" t="s">
        <v>80</v>
      </c>
      <c r="B23" s="43" t="s">
        <v>77</v>
      </c>
      <c r="C23" s="71">
        <v>2909</v>
      </c>
      <c r="D23" s="71">
        <v>2909</v>
      </c>
      <c r="E23" s="71">
        <v>3684.3</v>
      </c>
      <c r="F23" s="82">
        <f>E23/C23</f>
        <v>1.26651770367824</v>
      </c>
      <c r="G23" s="82">
        <f>E23/D23</f>
        <v>1.26651770367824</v>
      </c>
    </row>
    <row r="24" spans="1:7" ht="15.75" outlineLevel="1">
      <c r="A24" s="38" t="s">
        <v>67</v>
      </c>
      <c r="B24" s="43" t="s">
        <v>63</v>
      </c>
      <c r="C24" s="71">
        <v>100</v>
      </c>
      <c r="D24" s="71">
        <v>100</v>
      </c>
      <c r="E24" s="40">
        <v>66.9</v>
      </c>
      <c r="F24" s="82">
        <f>E24/C24</f>
        <v>0.669</v>
      </c>
      <c r="G24" s="82">
        <f>E24/D24</f>
        <v>0.669</v>
      </c>
    </row>
    <row r="25" spans="1:7" ht="15.75" outlineLevel="1">
      <c r="A25" s="38" t="s">
        <v>66</v>
      </c>
      <c r="B25" s="43" t="s">
        <v>21</v>
      </c>
      <c r="C25" s="71">
        <v>500</v>
      </c>
      <c r="D25" s="71">
        <v>500</v>
      </c>
      <c r="E25" s="40">
        <v>2633.6</v>
      </c>
      <c r="F25" s="70" t="s">
        <v>14</v>
      </c>
      <c r="G25" s="70" t="s">
        <v>14</v>
      </c>
    </row>
    <row r="26" spans="1:7" ht="15.75" outlineLevel="1">
      <c r="A26" s="38" t="s">
        <v>22</v>
      </c>
      <c r="B26" s="43" t="s">
        <v>23</v>
      </c>
      <c r="C26" s="71">
        <v>373</v>
      </c>
      <c r="D26" s="71">
        <v>373</v>
      </c>
      <c r="E26" s="40">
        <v>375.2</v>
      </c>
      <c r="F26" s="82">
        <f>E26/C26</f>
        <v>1.0058981233243967</v>
      </c>
      <c r="G26" s="82">
        <f>E26/D26</f>
        <v>1.0058981233243967</v>
      </c>
    </row>
    <row r="27" spans="1:253" s="46" customFormat="1" ht="15.75" outlineLevel="1">
      <c r="A27" s="38" t="s">
        <v>24</v>
      </c>
      <c r="B27" s="43" t="s">
        <v>25</v>
      </c>
      <c r="C27" s="71"/>
      <c r="D27" s="71"/>
      <c r="E27" s="40"/>
      <c r="F27" s="82"/>
      <c r="G27" s="82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7" s="46" customFormat="1" ht="15.75">
      <c r="A28" s="97" t="s">
        <v>26</v>
      </c>
      <c r="B28" s="97"/>
      <c r="C28" s="48">
        <f>SUM(C17:C27)</f>
        <v>11885.400000000001</v>
      </c>
      <c r="D28" s="48">
        <f>SUM(D17:D27)</f>
        <v>11885.400000000001</v>
      </c>
      <c r="E28" s="48">
        <f>SUM(E17:E27)</f>
        <v>13468.099999999999</v>
      </c>
      <c r="F28" s="41">
        <f>E28/C28</f>
        <v>1.1331633769162164</v>
      </c>
      <c r="G28" s="41">
        <f>E28/D28</f>
        <v>1.1331633769162164</v>
      </c>
    </row>
    <row r="29" spans="1:7" s="46" customFormat="1" ht="15.75" outlineLevel="1">
      <c r="A29" s="96" t="s">
        <v>27</v>
      </c>
      <c r="B29" s="96"/>
      <c r="C29" s="48">
        <f>C16+C28</f>
        <v>218423.49999999997</v>
      </c>
      <c r="D29" s="48">
        <f>D16+D28</f>
        <v>218423.49999999997</v>
      </c>
      <c r="E29" s="48">
        <f>E16+E28</f>
        <v>213149.30000000002</v>
      </c>
      <c r="F29" s="41">
        <f>E29/C29</f>
        <v>0.9758533308000286</v>
      </c>
      <c r="G29" s="41">
        <f>E29/D29</f>
        <v>0.9758533308000286</v>
      </c>
    </row>
    <row r="30" spans="1:253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587240.4</v>
      </c>
      <c r="E30" s="48">
        <f>E31+E36+E37+E38</f>
        <v>579478</v>
      </c>
      <c r="F30" s="42">
        <f>E30/C30</f>
        <v>1.4468802504458784</v>
      </c>
      <c r="G30" s="42">
        <f>E30/D30</f>
        <v>0.9867815633937992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587495.7000000001</v>
      </c>
      <c r="E31" s="48">
        <f>E32+E33+E34+E35</f>
        <v>579514.1</v>
      </c>
      <c r="F31" s="42">
        <f>E31/C31</f>
        <v>1.4469703873916142</v>
      </c>
      <c r="G31" s="42">
        <f>E31/D31</f>
        <v>0.9864141984358352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47.25">
      <c r="A32" s="47" t="s">
        <v>104</v>
      </c>
      <c r="B32" s="47" t="s">
        <v>32</v>
      </c>
      <c r="C32" s="48">
        <v>147321.9</v>
      </c>
      <c r="D32" s="48">
        <v>147321.9</v>
      </c>
      <c r="E32" s="48">
        <v>147321.9</v>
      </c>
      <c r="F32" s="42">
        <f>E32/C32</f>
        <v>1</v>
      </c>
      <c r="G32" s="42">
        <f>E32/D32</f>
        <v>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ht="63">
      <c r="A33" s="47" t="s">
        <v>105</v>
      </c>
      <c r="B33" s="47" t="s">
        <v>33</v>
      </c>
      <c r="C33" s="48">
        <v>51114.9</v>
      </c>
      <c r="D33" s="48">
        <v>201340.1</v>
      </c>
      <c r="E33" s="48">
        <v>193977.7</v>
      </c>
      <c r="F33" s="42" t="s">
        <v>14</v>
      </c>
      <c r="G33" s="42">
        <f>E33/D33</f>
        <v>0.9634330170691283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ht="63">
      <c r="A34" s="47" t="s">
        <v>106</v>
      </c>
      <c r="B34" s="47" t="s">
        <v>34</v>
      </c>
      <c r="C34" s="48">
        <v>202064.9</v>
      </c>
      <c r="D34" s="48">
        <v>204863.9</v>
      </c>
      <c r="E34" s="48">
        <v>204251.4</v>
      </c>
      <c r="F34" s="42">
        <f>E34/C34</f>
        <v>1.0108207808481335</v>
      </c>
      <c r="G34" s="42">
        <f>E34/D34</f>
        <v>0.9970102101932063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ht="31.5">
      <c r="A35" s="47" t="s">
        <v>107</v>
      </c>
      <c r="B35" s="47" t="s">
        <v>56</v>
      </c>
      <c r="C35" s="48">
        <v>0</v>
      </c>
      <c r="D35" s="48">
        <v>33969.8</v>
      </c>
      <c r="E35" s="48">
        <v>33963.1</v>
      </c>
      <c r="F35" s="82"/>
      <c r="G35" s="41">
        <f>E35/D35</f>
        <v>0.9998027659862583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ht="47.25">
      <c r="A36" s="47" t="s">
        <v>108</v>
      </c>
      <c r="B36" s="49" t="s">
        <v>109</v>
      </c>
      <c r="C36" s="79"/>
      <c r="D36" s="79"/>
      <c r="E36" s="81"/>
      <c r="F36" s="82"/>
      <c r="G36" s="82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ht="31.5">
      <c r="A37" s="47" t="s">
        <v>78</v>
      </c>
      <c r="B37" s="49" t="s">
        <v>79</v>
      </c>
      <c r="C37" s="79"/>
      <c r="D37" s="79">
        <v>28.2</v>
      </c>
      <c r="E37" s="81">
        <v>247.4</v>
      </c>
      <c r="F37" s="82"/>
      <c r="G37" s="70" t="s">
        <v>14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ht="47.25">
      <c r="A38" s="47" t="s">
        <v>110</v>
      </c>
      <c r="B38" s="49" t="s">
        <v>59</v>
      </c>
      <c r="C38" s="48"/>
      <c r="D38" s="48">
        <v>-283.5</v>
      </c>
      <c r="E38" s="69">
        <v>-283.5</v>
      </c>
      <c r="F38" s="82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ht="15.75">
      <c r="A39" s="94" t="s">
        <v>35</v>
      </c>
      <c r="B39" s="94"/>
      <c r="C39" s="48">
        <f>C29+C30</f>
        <v>618925.2</v>
      </c>
      <c r="D39" s="48">
        <f>D29+D30</f>
        <v>805663.9</v>
      </c>
      <c r="E39" s="48">
        <f>E29+E30</f>
        <v>792627.3</v>
      </c>
      <c r="F39" s="41">
        <f>E39/C39</f>
        <v>1.280651199854199</v>
      </c>
      <c r="G39" s="41">
        <f>E39/D39</f>
        <v>0.9838188107969092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5"/>
  <sheetViews>
    <sheetView view="pageBreakPreview" zoomScaleSheetLayoutView="100" zoomScalePageLayoutView="0" workbookViewId="0" topLeftCell="B1">
      <selection activeCell="E34" sqref="E34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5.75">
      <c r="A2" s="98" t="s">
        <v>36</v>
      </c>
      <c r="B2" s="98"/>
      <c r="C2" s="98"/>
      <c r="D2" s="98"/>
      <c r="E2" s="98"/>
    </row>
    <row r="3" spans="1:5" ht="15.75">
      <c r="A3" s="107" t="s">
        <v>120</v>
      </c>
      <c r="B3" s="107"/>
      <c r="C3" s="107"/>
      <c r="D3" s="107"/>
      <c r="E3" s="107"/>
    </row>
    <row r="4" spans="1:253" s="52" customFormat="1" ht="87.75" customHeight="1">
      <c r="A4" s="35" t="s">
        <v>2</v>
      </c>
      <c r="B4" s="36" t="s">
        <v>3</v>
      </c>
      <c r="C4" s="88" t="s">
        <v>111</v>
      </c>
      <c r="D4" s="37" t="s">
        <v>112</v>
      </c>
      <c r="E4" s="37" t="s">
        <v>119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7" s="52" customFormat="1" ht="15.75" outlineLevel="1">
      <c r="A5" s="38" t="s">
        <v>4</v>
      </c>
      <c r="B5" s="39" t="s">
        <v>5</v>
      </c>
      <c r="C5" s="71">
        <v>145882.7</v>
      </c>
      <c r="D5" s="71">
        <v>145882.7</v>
      </c>
      <c r="E5" s="71">
        <v>143786.1</v>
      </c>
      <c r="F5" s="70">
        <f>E5/C5</f>
        <v>0.9856281793523152</v>
      </c>
      <c r="G5" s="70">
        <f>E5/D5</f>
        <v>0.9856281793523152</v>
      </c>
    </row>
    <row r="6" spans="1:7" s="52" customFormat="1" ht="15.75" outlineLevel="1">
      <c r="A6" s="38" t="s">
        <v>102</v>
      </c>
      <c r="B6" s="39" t="s">
        <v>103</v>
      </c>
      <c r="C6" s="71">
        <v>3031.3</v>
      </c>
      <c r="D6" s="71">
        <v>3031.3</v>
      </c>
      <c r="E6" s="71">
        <v>3622.2</v>
      </c>
      <c r="F6" s="70">
        <f>E6/C6</f>
        <v>1.1949328670867283</v>
      </c>
      <c r="G6" s="70">
        <f>E6/D6</f>
        <v>1.1949328670867283</v>
      </c>
    </row>
    <row r="7" spans="1:7" s="52" customFormat="1" ht="15.75" outlineLevel="1">
      <c r="A7" s="38" t="s">
        <v>6</v>
      </c>
      <c r="B7" s="39" t="s">
        <v>7</v>
      </c>
      <c r="C7" s="71">
        <v>4579.6</v>
      </c>
      <c r="D7" s="71">
        <v>4579.6</v>
      </c>
      <c r="E7" s="71">
        <v>5223.4</v>
      </c>
      <c r="F7" s="70">
        <f>E7/C7</f>
        <v>1.1405799633155733</v>
      </c>
      <c r="G7" s="70">
        <f>E7/D7</f>
        <v>1.1405799633155733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42.5</v>
      </c>
      <c r="F8" s="70" t="s">
        <v>14</v>
      </c>
      <c r="G8" s="70" t="s">
        <v>14</v>
      </c>
    </row>
    <row r="9" spans="1:253" s="52" customFormat="1" ht="31.5" outlineLevel="1">
      <c r="A9" s="38" t="s">
        <v>94</v>
      </c>
      <c r="B9" s="43" t="s">
        <v>95</v>
      </c>
      <c r="C9" s="71">
        <v>115</v>
      </c>
      <c r="D9" s="71">
        <v>115</v>
      </c>
      <c r="E9" s="40">
        <v>68</v>
      </c>
      <c r="F9" s="70">
        <f>E9/C9</f>
        <v>0.591304347826087</v>
      </c>
      <c r="G9" s="70">
        <f>E9/D9</f>
        <v>0.591304347826087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2378.5</v>
      </c>
      <c r="F10" s="70">
        <f>E10/C10</f>
        <v>0.8923948523618354</v>
      </c>
      <c r="G10" s="70">
        <f>E10/D10</f>
        <v>0.8923948523618354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</row>
    <row r="11" spans="1:253" s="44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</row>
    <row r="12" spans="1:253" s="44" customFormat="1" ht="15.75" outlineLevel="1">
      <c r="A12" s="101" t="s">
        <v>15</v>
      </c>
      <c r="B12" s="102"/>
      <c r="C12" s="48">
        <f>SUM(C5:C11)</f>
        <v>156280.1</v>
      </c>
      <c r="D12" s="48">
        <f>SUM(D5:D11)</f>
        <v>156280.1</v>
      </c>
      <c r="E12" s="48">
        <f>SUM(E5:E11)</f>
        <v>155120.7</v>
      </c>
      <c r="F12" s="42">
        <f>E12/C12</f>
        <v>0.9925812691443121</v>
      </c>
      <c r="G12" s="42">
        <f>E12/D12</f>
        <v>0.9925812691443121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7" s="44" customFormat="1" ht="15.75" outlineLevel="1">
      <c r="A13" s="38" t="s">
        <v>64</v>
      </c>
      <c r="B13" s="39" t="s">
        <v>16</v>
      </c>
      <c r="C13" s="71">
        <v>3351.4</v>
      </c>
      <c r="D13" s="71">
        <v>3351.4</v>
      </c>
      <c r="E13" s="71">
        <v>2867.6</v>
      </c>
      <c r="F13" s="70">
        <f>E13/C13</f>
        <v>0.8556424180939308</v>
      </c>
      <c r="G13" s="70">
        <f>E13/D13</f>
        <v>0.8556424180939308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71">
        <v>733.4</v>
      </c>
      <c r="F14" s="70">
        <f>E14/C14</f>
        <v>1.2460074753652735</v>
      </c>
      <c r="G14" s="70">
        <f>E14/D14</f>
        <v>1.2460074753652735</v>
      </c>
    </row>
    <row r="15" spans="1:7" s="44" customFormat="1" ht="15.75" outlineLevel="1">
      <c r="A15" s="38" t="s">
        <v>58</v>
      </c>
      <c r="B15" s="43" t="s">
        <v>17</v>
      </c>
      <c r="C15" s="71">
        <v>1822.1</v>
      </c>
      <c r="D15" s="71">
        <v>1822.1</v>
      </c>
      <c r="E15" s="71">
        <v>939.6</v>
      </c>
      <c r="F15" s="70">
        <f>E15/C15</f>
        <v>0.5156687338784919</v>
      </c>
      <c r="G15" s="70">
        <f>E15/D15</f>
        <v>0.5156687338784919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71">
        <v>514.7</v>
      </c>
      <c r="F16" s="70" t="s">
        <v>14</v>
      </c>
      <c r="G16" s="70" t="s">
        <v>14</v>
      </c>
    </row>
    <row r="17" spans="1:7" s="44" customFormat="1" ht="15.75" outlineLevel="1">
      <c r="A17" s="38" t="s">
        <v>19</v>
      </c>
      <c r="B17" s="43" t="s">
        <v>20</v>
      </c>
      <c r="C17" s="71">
        <v>285.1</v>
      </c>
      <c r="D17" s="71">
        <v>285.1</v>
      </c>
      <c r="E17" s="71">
        <v>-272.5</v>
      </c>
      <c r="F17" s="70">
        <v>0</v>
      </c>
      <c r="G17" s="70">
        <v>0</v>
      </c>
    </row>
    <row r="18" spans="1:7" s="44" customFormat="1" ht="15.75" outlineLevel="1">
      <c r="A18" s="38" t="s">
        <v>84</v>
      </c>
      <c r="B18" s="43" t="s">
        <v>85</v>
      </c>
      <c r="C18" s="71">
        <v>20</v>
      </c>
      <c r="D18" s="71">
        <v>20</v>
      </c>
      <c r="E18" s="71">
        <v>4.4</v>
      </c>
      <c r="F18" s="70">
        <f>E18/C18</f>
        <v>0.22000000000000003</v>
      </c>
      <c r="G18" s="70">
        <f>E18/D18</f>
        <v>0.22000000000000003</v>
      </c>
    </row>
    <row r="19" spans="1:7" s="44" customFormat="1" ht="30.75" customHeight="1" outlineLevel="1">
      <c r="A19" s="38" t="s">
        <v>86</v>
      </c>
      <c r="B19" s="43" t="s">
        <v>77</v>
      </c>
      <c r="C19" s="71">
        <v>2909</v>
      </c>
      <c r="D19" s="71">
        <v>2909</v>
      </c>
      <c r="E19" s="71">
        <v>3638.7</v>
      </c>
      <c r="F19" s="70">
        <f>E19/C19</f>
        <v>1.2508422138191817</v>
      </c>
      <c r="G19" s="70">
        <f>E19/D19</f>
        <v>1.2508422138191817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71">
        <v>66.9</v>
      </c>
      <c r="F20" s="70">
        <f>E20/C20</f>
        <v>0.669</v>
      </c>
      <c r="G20" s="70">
        <f>E20/D20</f>
        <v>0.669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71">
        <v>1353.5</v>
      </c>
      <c r="F21" s="70" t="s">
        <v>14</v>
      </c>
      <c r="G21" s="70" t="s">
        <v>14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71">
        <v>375.2</v>
      </c>
      <c r="F22" s="70">
        <f>E22/C22</f>
        <v>1.0058981233243967</v>
      </c>
      <c r="G22" s="70">
        <f>E22/D22</f>
        <v>1.0058981233243967</v>
      </c>
    </row>
    <row r="23" spans="1:253" s="54" customFormat="1" ht="15.75" outlineLevel="1">
      <c r="A23" s="38" t="s">
        <v>24</v>
      </c>
      <c r="B23" s="43" t="s">
        <v>25</v>
      </c>
      <c r="C23" s="40"/>
      <c r="D23" s="40"/>
      <c r="E23" s="71"/>
      <c r="F23" s="70"/>
      <c r="G23" s="7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32" customFormat="1" ht="24.75" customHeight="1">
      <c r="A24" s="105" t="s">
        <v>26</v>
      </c>
      <c r="B24" s="106"/>
      <c r="C24" s="48">
        <f>SUM(C13:C23)</f>
        <v>9799.2</v>
      </c>
      <c r="D24" s="48">
        <f>SUM(D13:D23)</f>
        <v>9799.2</v>
      </c>
      <c r="E24" s="48">
        <f>SUM(E13:E23)</f>
        <v>10221.5</v>
      </c>
      <c r="F24" s="42">
        <f>E24/C24</f>
        <v>1.0430953547228345</v>
      </c>
      <c r="G24" s="42">
        <f>E24/D24</f>
        <v>1.0430953547228345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253" s="46" customFormat="1" ht="15.75" outlineLevel="1">
      <c r="A25" s="103" t="s">
        <v>27</v>
      </c>
      <c r="B25" s="104"/>
      <c r="C25" s="48">
        <f>C12+C24</f>
        <v>166079.30000000002</v>
      </c>
      <c r="D25" s="48">
        <f>D12+D24</f>
        <v>166079.30000000002</v>
      </c>
      <c r="E25" s="48">
        <f>E12+E24</f>
        <v>165342.2</v>
      </c>
      <c r="F25" s="42">
        <f>E25/C25</f>
        <v>0.9955617587501874</v>
      </c>
      <c r="G25" s="42">
        <f>E25/D25</f>
        <v>0.9955617587501874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591535</v>
      </c>
      <c r="E26" s="48">
        <f>E27+E32+E33+E34</f>
        <v>582399.4</v>
      </c>
      <c r="F26" s="42">
        <f>E26/C26</f>
        <v>1.4448744119027608</v>
      </c>
      <c r="G26" s="42">
        <f>E26/D26</f>
        <v>0.9845561124870041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591818.5</v>
      </c>
      <c r="E27" s="48">
        <f>E28+E29+E30+E31</f>
        <v>582682.9</v>
      </c>
      <c r="F27" s="42">
        <f>E27/C27</f>
        <v>1.4455777469264137</v>
      </c>
      <c r="G27" s="42">
        <f>E27/D27</f>
        <v>0.9845635106033354</v>
      </c>
    </row>
    <row r="28" spans="1:253" ht="47.25">
      <c r="A28" s="47" t="s">
        <v>104</v>
      </c>
      <c r="B28" s="47" t="s">
        <v>32</v>
      </c>
      <c r="C28" s="48">
        <v>147321.9</v>
      </c>
      <c r="D28" s="48">
        <v>147321.9</v>
      </c>
      <c r="E28" s="48">
        <v>147321.9</v>
      </c>
      <c r="F28" s="42">
        <f>E28/C28</f>
        <v>1</v>
      </c>
      <c r="G28" s="42">
        <f>E28/D28</f>
        <v>1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63">
      <c r="A29" s="47" t="s">
        <v>105</v>
      </c>
      <c r="B29" s="47" t="s">
        <v>33</v>
      </c>
      <c r="C29" s="48">
        <v>51114.9</v>
      </c>
      <c r="D29" s="48">
        <v>201340.1</v>
      </c>
      <c r="E29" s="48">
        <v>193977.7</v>
      </c>
      <c r="F29" s="42" t="s">
        <v>14</v>
      </c>
      <c r="G29" s="42">
        <f>E29/D29</f>
        <v>0.9634330170691283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47.25">
      <c r="A30" s="47" t="s">
        <v>106</v>
      </c>
      <c r="B30" s="47" t="s">
        <v>34</v>
      </c>
      <c r="C30" s="48">
        <v>202064.9</v>
      </c>
      <c r="D30" s="48">
        <v>204863.9</v>
      </c>
      <c r="E30" s="48">
        <v>204251.4</v>
      </c>
      <c r="F30" s="42">
        <f>E30/C30</f>
        <v>1.0108207808481335</v>
      </c>
      <c r="G30" s="42">
        <f>E30/D30</f>
        <v>0.9970102101932063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5.75">
      <c r="A31" s="47" t="s">
        <v>107</v>
      </c>
      <c r="B31" s="47" t="s">
        <v>56</v>
      </c>
      <c r="C31" s="48">
        <v>2577.9</v>
      </c>
      <c r="D31" s="48">
        <v>38292.6</v>
      </c>
      <c r="E31" s="48">
        <v>37131.9</v>
      </c>
      <c r="F31" s="42" t="s">
        <v>14</v>
      </c>
      <c r="G31" s="42">
        <f>E31/D31</f>
        <v>0.9696886604722584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31.5">
      <c r="A32" s="47" t="s">
        <v>108</v>
      </c>
      <c r="B32" s="49" t="s">
        <v>109</v>
      </c>
      <c r="C32" s="79"/>
      <c r="D32" s="80"/>
      <c r="E32" s="81"/>
      <c r="F32" s="70"/>
      <c r="G32" s="70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ht="15.75">
      <c r="A33" s="47" t="s">
        <v>78</v>
      </c>
      <c r="B33" s="49" t="s">
        <v>79</v>
      </c>
      <c r="C33" s="79"/>
      <c r="D33" s="80"/>
      <c r="E33" s="81"/>
      <c r="F33" s="70"/>
      <c r="G33" s="70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ht="31.5">
      <c r="A34" s="47" t="s">
        <v>110</v>
      </c>
      <c r="B34" s="49" t="s">
        <v>59</v>
      </c>
      <c r="C34" s="48"/>
      <c r="D34" s="69">
        <v>-283.5</v>
      </c>
      <c r="E34" s="69">
        <v>-283.5</v>
      </c>
      <c r="F34" s="70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ht="15.75">
      <c r="A35" s="99" t="s">
        <v>35</v>
      </c>
      <c r="B35" s="100"/>
      <c r="C35" s="48">
        <f>C25+C26</f>
        <v>569158.9</v>
      </c>
      <c r="D35" s="48">
        <f>D25+D26</f>
        <v>757614.3</v>
      </c>
      <c r="E35" s="48">
        <f>E25+E26</f>
        <v>747741.6000000001</v>
      </c>
      <c r="F35" s="42">
        <f>E35/C35</f>
        <v>1.3137659799398729</v>
      </c>
      <c r="G35" s="42">
        <f>E35/D35</f>
        <v>0.9869686989804707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</row>
  </sheetData>
  <sheetProtection/>
  <mergeCells count="7">
    <mergeCell ref="A35:B35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49"/>
  <sheetViews>
    <sheetView zoomScalePageLayoutView="0" workbookViewId="0" topLeftCell="A1">
      <selection activeCell="O7" sqref="O7:O8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3" t="s">
        <v>37</v>
      </c>
      <c r="B1" s="123"/>
      <c r="C1" s="123"/>
      <c r="D1" s="123"/>
      <c r="E1" s="123"/>
      <c r="F1" s="123"/>
      <c r="G1" s="33"/>
    </row>
    <row r="2" spans="1:7" ht="18.75" customHeight="1">
      <c r="A2" s="124" t="s">
        <v>118</v>
      </c>
      <c r="B2" s="124"/>
      <c r="C2" s="124"/>
      <c r="D2" s="124"/>
      <c r="E2" s="124"/>
      <c r="F2" s="124"/>
      <c r="G2" s="34"/>
    </row>
    <row r="3" spans="1:11" ht="13.5" customHeight="1">
      <c r="A3" s="119" t="s">
        <v>2</v>
      </c>
      <c r="B3" s="119" t="s">
        <v>3</v>
      </c>
      <c r="C3" s="121" t="s">
        <v>97</v>
      </c>
      <c r="D3" s="116" t="s">
        <v>98</v>
      </c>
      <c r="E3" s="125" t="s">
        <v>119</v>
      </c>
      <c r="F3" s="72" t="s">
        <v>72</v>
      </c>
      <c r="G3" s="56" t="s">
        <v>38</v>
      </c>
      <c r="H3" s="56" t="s">
        <v>38</v>
      </c>
      <c r="I3" s="56" t="s">
        <v>38</v>
      </c>
      <c r="J3" s="116" t="s">
        <v>114</v>
      </c>
      <c r="K3" s="116" t="s">
        <v>62</v>
      </c>
    </row>
    <row r="4" spans="1:11" ht="51" customHeight="1">
      <c r="A4" s="120"/>
      <c r="B4" s="120"/>
      <c r="C4" s="122"/>
      <c r="D4" s="118"/>
      <c r="E4" s="126"/>
      <c r="F4" s="85" t="s">
        <v>73</v>
      </c>
      <c r="G4" s="58" t="s">
        <v>65</v>
      </c>
      <c r="H4" s="59" t="s">
        <v>39</v>
      </c>
      <c r="I4" s="59" t="s">
        <v>40</v>
      </c>
      <c r="J4" s="117"/>
      <c r="K4" s="117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15948.4</v>
      </c>
      <c r="F5" s="4">
        <f>F6+F7+F8+F9+F10+F11+F12+F13+F14</f>
        <v>0</v>
      </c>
      <c r="G5" s="5">
        <f>E5/C5</f>
        <v>0.9882819519752128</v>
      </c>
      <c r="H5" s="16" t="e">
        <f>E5/#REF!</f>
        <v>#REF!</v>
      </c>
      <c r="I5" s="16" t="e">
        <f>E5/#REF!</f>
        <v>#REF!</v>
      </c>
      <c r="J5" s="16">
        <f>E5/C5</f>
        <v>0.9882819519752128</v>
      </c>
      <c r="K5" s="15">
        <f>E5/D5</f>
        <v>0.9882819519752128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127">
        <v>543.6</v>
      </c>
      <c r="F6" s="62"/>
      <c r="G6" s="63"/>
      <c r="H6" s="64"/>
      <c r="I6" s="64"/>
      <c r="J6" s="64">
        <f>E6/C6</f>
        <v>1.079428117553614</v>
      </c>
      <c r="K6" s="64">
        <f>E6/D6</f>
        <v>1.079428117553614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127">
        <v>190.2</v>
      </c>
      <c r="F7" s="62"/>
      <c r="G7" s="63"/>
      <c r="H7" s="64"/>
      <c r="I7" s="64"/>
      <c r="J7" s="64">
        <f>E7/C7</f>
        <v>1.0031645569620253</v>
      </c>
      <c r="K7" s="64">
        <f>E7/D7</f>
        <v>1.0031645569620253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127">
        <v>455.6</v>
      </c>
      <c r="F8" s="61"/>
      <c r="G8" s="63"/>
      <c r="H8" s="64"/>
      <c r="I8" s="64"/>
      <c r="J8" s="64">
        <f>E8/C8</f>
        <v>1.099155609167672</v>
      </c>
      <c r="K8" s="64">
        <f>E8/D8</f>
        <v>1.099155609167672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127">
        <v>393.7</v>
      </c>
      <c r="F9" s="62"/>
      <c r="G9" s="63"/>
      <c r="H9" s="64"/>
      <c r="I9" s="64"/>
      <c r="J9" s="64">
        <f>E9/C9</f>
        <v>0.9854818523153942</v>
      </c>
      <c r="K9" s="64">
        <f>E9/D9</f>
        <v>0.9854818523153942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127">
        <v>40.8</v>
      </c>
      <c r="F10" s="62"/>
      <c r="G10" s="63"/>
      <c r="H10" s="64"/>
      <c r="I10" s="64"/>
      <c r="J10" s="64">
        <f>E10/C10</f>
        <v>0.5674547983310152</v>
      </c>
      <c r="K10" s="64">
        <f>E10/D10</f>
        <v>0.5674547983310152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127">
        <v>1504.6</v>
      </c>
      <c r="F11" s="62"/>
      <c r="G11" s="63"/>
      <c r="H11" s="64"/>
      <c r="I11" s="64"/>
      <c r="J11" s="64">
        <f>E11/C11</f>
        <v>0.9892176199868506</v>
      </c>
      <c r="K11" s="64">
        <f>E11/D11</f>
        <v>0.9892176199868506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127">
        <v>178.7</v>
      </c>
      <c r="F12" s="62"/>
      <c r="G12" s="63"/>
      <c r="H12" s="64"/>
      <c r="I12" s="64"/>
      <c r="J12" s="64">
        <f>E12/C12</f>
        <v>1.237534626038781</v>
      </c>
      <c r="K12" s="64">
        <f>E12/D12</f>
        <v>1.237534626038781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127">
        <v>199.3</v>
      </c>
      <c r="F13" s="62"/>
      <c r="G13" s="63"/>
      <c r="H13" s="64"/>
      <c r="I13" s="64"/>
      <c r="J13" s="64">
        <f>E13/C13</f>
        <v>0.7226250906453953</v>
      </c>
      <c r="K13" s="64">
        <f>E13/D13</f>
        <v>0.7226250906453953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127">
        <v>12441.9</v>
      </c>
      <c r="F14" s="62"/>
      <c r="G14" s="63"/>
      <c r="H14" s="64"/>
      <c r="I14" s="64"/>
      <c r="J14" s="64">
        <f>E14/C14</f>
        <v>0.9861062676346574</v>
      </c>
      <c r="K14" s="64">
        <f>E14/D14</f>
        <v>0.9861062676346574</v>
      </c>
    </row>
    <row r="15" spans="1:12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12810.4</v>
      </c>
      <c r="E15" s="4">
        <f>E16+E17+E18+E19+E20+E21+E22+E23+E24</f>
        <v>10766.7</v>
      </c>
      <c r="F15" s="12">
        <f>F16+F17+F18+F19+F20+F21+F22+F23+F24</f>
        <v>0</v>
      </c>
      <c r="G15" s="30">
        <f>E15/C15</f>
        <v>0.8275456557830659</v>
      </c>
      <c r="H15" s="30"/>
      <c r="I15" s="30"/>
      <c r="J15" s="15">
        <f>E15/C15</f>
        <v>0.8275456557830659</v>
      </c>
      <c r="K15" s="15">
        <f>E15/D15</f>
        <v>0.8404655592331232</v>
      </c>
      <c r="L15" s="128"/>
    </row>
    <row r="16" spans="1:11" ht="12.75">
      <c r="A16" s="60" t="s">
        <v>41</v>
      </c>
      <c r="B16" s="66"/>
      <c r="C16" s="66">
        <v>1379.7</v>
      </c>
      <c r="D16" s="66">
        <v>1379.7</v>
      </c>
      <c r="E16" s="90">
        <v>1141.7</v>
      </c>
      <c r="F16" s="62"/>
      <c r="G16" s="63"/>
      <c r="H16" s="5"/>
      <c r="I16" s="63"/>
      <c r="J16" s="64">
        <f>E16/C16</f>
        <v>0.8274987316083207</v>
      </c>
      <c r="K16" s="64">
        <f>E16/D16</f>
        <v>0.8274987316083207</v>
      </c>
    </row>
    <row r="17" spans="1:11" ht="12.75">
      <c r="A17" s="60" t="s">
        <v>42</v>
      </c>
      <c r="B17" s="66"/>
      <c r="C17" s="66">
        <v>778.2</v>
      </c>
      <c r="D17" s="66">
        <v>578.2</v>
      </c>
      <c r="E17" s="90">
        <v>644.1</v>
      </c>
      <c r="F17" s="62"/>
      <c r="G17" s="63"/>
      <c r="H17" s="5"/>
      <c r="I17" s="63"/>
      <c r="J17" s="64">
        <f>E17/C17</f>
        <v>0.8276792598303778</v>
      </c>
      <c r="K17" s="64">
        <f>E17/D17</f>
        <v>1.1139744033206502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90">
        <v>992.1</v>
      </c>
      <c r="F18" s="62"/>
      <c r="G18" s="63"/>
      <c r="H18" s="5"/>
      <c r="I18" s="63"/>
      <c r="J18" s="64">
        <f>E18/C18</f>
        <v>0.8275775775775777</v>
      </c>
      <c r="K18" s="64">
        <f>E18/D18</f>
        <v>0.8275775775775777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90">
        <v>1151</v>
      </c>
      <c r="F19" s="62"/>
      <c r="G19" s="63"/>
      <c r="H19" s="5"/>
      <c r="I19" s="63"/>
      <c r="J19" s="64">
        <f>E19/C19</f>
        <v>0.8275812482024735</v>
      </c>
      <c r="K19" s="64">
        <f>E19/D19</f>
        <v>0.8275812482024735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90">
        <v>815.5</v>
      </c>
      <c r="F20" s="62"/>
      <c r="G20" s="63"/>
      <c r="H20" s="5"/>
      <c r="I20" s="63"/>
      <c r="J20" s="64">
        <f>E20/C20</f>
        <v>0.8274987316083207</v>
      </c>
      <c r="K20" s="64">
        <f>E20/D20</f>
        <v>0.8274987316083207</v>
      </c>
    </row>
    <row r="21" spans="1:11" ht="12.75">
      <c r="A21" s="60" t="s">
        <v>46</v>
      </c>
      <c r="B21" s="66"/>
      <c r="C21" s="84">
        <v>1507.7</v>
      </c>
      <c r="D21" s="84">
        <v>1507.7</v>
      </c>
      <c r="E21" s="90">
        <v>1247.7</v>
      </c>
      <c r="F21" s="62"/>
      <c r="G21" s="63"/>
      <c r="H21" s="5"/>
      <c r="I21" s="63"/>
      <c r="J21" s="64">
        <f>E21/C21</f>
        <v>0.8275519002454069</v>
      </c>
      <c r="K21" s="64">
        <f>E21/D21</f>
        <v>0.8275519002454069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90">
        <v>1066.9</v>
      </c>
      <c r="F22" s="62"/>
      <c r="G22" s="63"/>
      <c r="H22" s="5"/>
      <c r="I22" s="63"/>
      <c r="J22" s="64">
        <f>E22/C22</f>
        <v>0.8275032963623673</v>
      </c>
      <c r="K22" s="64">
        <f>E22/D22</f>
        <v>0.8275032963623673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90">
        <v>1424.2</v>
      </c>
      <c r="F23" s="62"/>
      <c r="G23" s="63"/>
      <c r="H23" s="30"/>
      <c r="I23" s="63"/>
      <c r="J23" s="64">
        <f>E23/C23</f>
        <v>0.8275421266705404</v>
      </c>
      <c r="K23" s="64">
        <f>E23/D23</f>
        <v>0.8275421266705404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90">
        <v>2283.5</v>
      </c>
      <c r="F24" s="62"/>
      <c r="G24" s="63"/>
      <c r="H24" s="5"/>
      <c r="I24" s="63"/>
      <c r="J24" s="64">
        <f>E24/C24</f>
        <v>0.8275349713705877</v>
      </c>
      <c r="K24" s="64">
        <f>E24/D24</f>
        <v>0.8275349713705877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42.5</v>
      </c>
      <c r="F25" s="4">
        <f>F26+F27+F28+F29+F30+F31+F32+F33+F34</f>
        <v>0</v>
      </c>
      <c r="G25" s="30">
        <f>E25/C25</f>
        <v>6.967213114754099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90">
        <v>0.7</v>
      </c>
      <c r="F26" s="62"/>
      <c r="G26" s="63"/>
      <c r="H26" s="16"/>
      <c r="I26" s="16"/>
      <c r="J26" s="64">
        <f>E26/C26</f>
        <v>0.6363636363636362</v>
      </c>
      <c r="K26" s="64">
        <f>E26/D26</f>
        <v>0.6363636363636362</v>
      </c>
    </row>
    <row r="27" spans="1:11" ht="12.75">
      <c r="A27" s="60" t="s">
        <v>42</v>
      </c>
      <c r="B27" s="57"/>
      <c r="C27" s="57"/>
      <c r="D27" s="57"/>
      <c r="E27" s="90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90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90">
        <v>0.1</v>
      </c>
      <c r="F29" s="62"/>
      <c r="G29" s="63"/>
      <c r="H29" s="64"/>
      <c r="I29" s="64"/>
      <c r="J29" s="64">
        <f>E29/C29</f>
        <v>0.03333333333333333</v>
      </c>
      <c r="K29" s="64">
        <f>E29/D29</f>
        <v>0.03333333333333333</v>
      </c>
    </row>
    <row r="30" spans="1:11" ht="12.75">
      <c r="A30" s="60" t="s">
        <v>45</v>
      </c>
      <c r="B30" s="57"/>
      <c r="C30" s="57"/>
      <c r="D30" s="57"/>
      <c r="E30" s="90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90">
        <v>4.7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90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90">
        <v>36.8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90">
        <v>0.2</v>
      </c>
      <c r="F34" s="62"/>
      <c r="G34" s="63"/>
      <c r="H34" s="16"/>
      <c r="I34" s="16"/>
      <c r="J34" s="64">
        <f>E34/C34</f>
        <v>0.13333333333333333</v>
      </c>
      <c r="K34" s="64">
        <f>E34/D34</f>
        <v>0.13333333333333333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6244.7</v>
      </c>
      <c r="E35" s="4">
        <f>E36+E37+E38+E39+E40+E41+E42+E43+E44</f>
        <v>4243.5</v>
      </c>
      <c r="F35" s="4">
        <f>F36+F37+F38+F39+F40+F41+F42+F43+F44</f>
        <v>0</v>
      </c>
      <c r="G35" s="30">
        <f>E35/C35</f>
        <v>0.6962606855136431</v>
      </c>
      <c r="H35" s="16"/>
      <c r="I35" s="16"/>
      <c r="J35" s="15">
        <f>E35/C35</f>
        <v>0.6962606855136431</v>
      </c>
      <c r="K35" s="15">
        <f>E35/D35</f>
        <v>0.6795362467372332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">
        <v>265.8</v>
      </c>
      <c r="F36" s="65"/>
      <c r="G36" s="63"/>
      <c r="H36" s="64"/>
      <c r="I36" s="64"/>
      <c r="J36" s="64">
        <f>E36/C36</f>
        <v>0.7332413793103448</v>
      </c>
      <c r="K36" s="64">
        <f>E36/D36</f>
        <v>0.7332413793103448</v>
      </c>
    </row>
    <row r="37" spans="1:11" ht="12.75">
      <c r="A37" s="60" t="s">
        <v>42</v>
      </c>
      <c r="B37" s="57"/>
      <c r="C37" s="61">
        <v>264</v>
      </c>
      <c r="D37" s="61">
        <v>414</v>
      </c>
      <c r="E37" s="6">
        <v>63.2</v>
      </c>
      <c r="F37" s="65"/>
      <c r="G37" s="63"/>
      <c r="H37" s="64"/>
      <c r="I37" s="64"/>
      <c r="J37" s="64">
        <f>E37/C37</f>
        <v>0.2393939393939394</v>
      </c>
      <c r="K37" s="64">
        <f>E37/D37</f>
        <v>0.15265700483091788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">
        <v>624</v>
      </c>
      <c r="F38" s="65"/>
      <c r="G38" s="63"/>
      <c r="H38" s="64"/>
      <c r="I38" s="64"/>
      <c r="J38" s="64">
        <f>E38/C38</f>
        <v>0.6471686372121966</v>
      </c>
      <c r="K38" s="64">
        <f>E38/D38</f>
        <v>0.6471686372121966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">
        <v>119.7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100.7</v>
      </c>
      <c r="D40" s="61">
        <v>100.7</v>
      </c>
      <c r="E40" s="6">
        <v>82.8</v>
      </c>
      <c r="F40" s="65"/>
      <c r="G40" s="63"/>
      <c r="H40" s="64"/>
      <c r="I40" s="64"/>
      <c r="J40" s="64">
        <f>E40/C40</f>
        <v>0.8222442899702085</v>
      </c>
      <c r="K40" s="64">
        <f>E40/D40</f>
        <v>0.8222442899702085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">
        <v>174.7</v>
      </c>
      <c r="F41" s="65"/>
      <c r="G41" s="63"/>
      <c r="H41" s="64"/>
      <c r="I41" s="64"/>
      <c r="J41" s="64">
        <f>E41/C41</f>
        <v>0.9228737453777073</v>
      </c>
      <c r="K41" s="64">
        <f>E41/D41</f>
        <v>0.9228737453777073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">
        <v>288.7</v>
      </c>
      <c r="F42" s="65"/>
      <c r="G42" s="63"/>
      <c r="H42" s="64"/>
      <c r="I42" s="64"/>
      <c r="J42" s="64">
        <f>E42/C42</f>
        <v>0.8084570148417809</v>
      </c>
      <c r="K42" s="64">
        <f>E42/D42</f>
        <v>0.8084570148417809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">
        <v>378.3</v>
      </c>
      <c r="F43" s="65"/>
      <c r="G43" s="63"/>
      <c r="H43" s="64"/>
      <c r="I43" s="64"/>
      <c r="J43" s="64">
        <f>E43/C43</f>
        <v>1.1439371031146055</v>
      </c>
      <c r="K43" s="64">
        <f>E43/D43</f>
        <v>1.1439371031146055</v>
      </c>
      <c r="L43" s="86"/>
    </row>
    <row r="44" spans="1:12" ht="12.75">
      <c r="A44" s="60" t="s">
        <v>49</v>
      </c>
      <c r="B44" s="57"/>
      <c r="C44" s="61">
        <v>2683.8</v>
      </c>
      <c r="D44" s="61">
        <v>2683.8</v>
      </c>
      <c r="E44" s="6">
        <v>2246.3</v>
      </c>
      <c r="F44" s="65"/>
      <c r="G44" s="63"/>
      <c r="H44" s="64"/>
      <c r="I44" s="64"/>
      <c r="J44" s="64">
        <f>E44/C44</f>
        <v>0.8369848721961398</v>
      </c>
      <c r="K44" s="64">
        <f>E44/D44</f>
        <v>0.8369848721961398</v>
      </c>
      <c r="L44" s="86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3752.3</v>
      </c>
      <c r="F45" s="4">
        <f>F46+F47+F48+F49+F50+F51+F52+F53+F54</f>
        <v>0</v>
      </c>
      <c r="G45" s="5">
        <f>E45/C45</f>
        <v>0.8468673828653968</v>
      </c>
      <c r="H45" s="16" t="e">
        <f>E45/#REF!</f>
        <v>#REF!</v>
      </c>
      <c r="I45" s="16" t="e">
        <f>E45/#REF!</f>
        <v>#REF!</v>
      </c>
      <c r="J45" s="15">
        <f>E45/C45</f>
        <v>0.8468673828653968</v>
      </c>
      <c r="K45" s="15">
        <f>E45/D45</f>
        <v>0.8468673828653968</v>
      </c>
      <c r="L45" s="86"/>
    </row>
    <row r="46" spans="1:12" ht="12.75">
      <c r="A46" s="60" t="s">
        <v>41</v>
      </c>
      <c r="B46" s="57"/>
      <c r="C46" s="6">
        <v>194</v>
      </c>
      <c r="D46" s="6">
        <v>194</v>
      </c>
      <c r="E46" s="6">
        <v>134.9</v>
      </c>
      <c r="F46" s="65"/>
      <c r="G46" s="63"/>
      <c r="H46" s="64"/>
      <c r="I46" s="64"/>
      <c r="J46" s="64">
        <f>E46/C46</f>
        <v>0.6953608247422681</v>
      </c>
      <c r="K46" s="64">
        <f>E46/D46</f>
        <v>0.6953608247422681</v>
      </c>
      <c r="L46" s="86"/>
    </row>
    <row r="47" spans="1:12" ht="12.75">
      <c r="A47" s="60" t="s">
        <v>42</v>
      </c>
      <c r="B47" s="57"/>
      <c r="C47" s="6">
        <v>12</v>
      </c>
      <c r="D47" s="6">
        <v>12</v>
      </c>
      <c r="E47" s="6">
        <v>1.5</v>
      </c>
      <c r="F47" s="65"/>
      <c r="G47" s="63"/>
      <c r="H47" s="64"/>
      <c r="I47" s="64"/>
      <c r="J47" s="64">
        <f>E47/C47</f>
        <v>0.125</v>
      </c>
      <c r="K47" s="64">
        <f>E47/D47</f>
        <v>0.125</v>
      </c>
      <c r="L47" s="86"/>
    </row>
    <row r="48" spans="1:12" ht="12.75">
      <c r="A48" s="60" t="s">
        <v>43</v>
      </c>
      <c r="B48" s="57"/>
      <c r="C48" s="6">
        <v>248</v>
      </c>
      <c r="D48" s="6">
        <v>248</v>
      </c>
      <c r="E48" s="6">
        <v>220.4</v>
      </c>
      <c r="F48" s="65"/>
      <c r="G48" s="63"/>
      <c r="H48" s="64"/>
      <c r="I48" s="64"/>
      <c r="J48" s="64">
        <f>E48/C48</f>
        <v>0.8887096774193549</v>
      </c>
      <c r="K48" s="64">
        <f>E48/D48</f>
        <v>0.8887096774193549</v>
      </c>
      <c r="L48" s="87"/>
    </row>
    <row r="49" spans="1:12" ht="12.75">
      <c r="A49" s="60" t="s">
        <v>44</v>
      </c>
      <c r="B49" s="57"/>
      <c r="C49" s="6">
        <v>393</v>
      </c>
      <c r="D49" s="6">
        <v>393</v>
      </c>
      <c r="E49" s="6">
        <v>325.4</v>
      </c>
      <c r="F49" s="65"/>
      <c r="G49" s="63"/>
      <c r="H49" s="64"/>
      <c r="I49" s="64"/>
      <c r="J49" s="64">
        <f>E49/C49</f>
        <v>0.8279898218829516</v>
      </c>
      <c r="K49" s="64">
        <f>E49/D49</f>
        <v>0.8279898218829516</v>
      </c>
      <c r="L49" s="86"/>
    </row>
    <row r="50" spans="1:12" ht="12.75">
      <c r="A50" s="60" t="s">
        <v>45</v>
      </c>
      <c r="B50" s="57"/>
      <c r="C50" s="6">
        <v>62</v>
      </c>
      <c r="D50" s="6">
        <v>62</v>
      </c>
      <c r="E50" s="6">
        <v>60.5</v>
      </c>
      <c r="F50" s="65"/>
      <c r="G50" s="63"/>
      <c r="H50" s="64"/>
      <c r="I50" s="64"/>
      <c r="J50" s="64">
        <f>E50/C50</f>
        <v>0.9758064516129032</v>
      </c>
      <c r="K50" s="64">
        <f>E50/D50</f>
        <v>0.9758064516129032</v>
      </c>
      <c r="L50" s="86"/>
    </row>
    <row r="51" spans="1:253" s="9" customFormat="1" ht="12.75">
      <c r="A51" s="60" t="s">
        <v>46</v>
      </c>
      <c r="B51" s="57"/>
      <c r="C51" s="6">
        <v>13.5</v>
      </c>
      <c r="D51" s="6">
        <v>13.5</v>
      </c>
      <c r="E51" s="6">
        <v>70.9</v>
      </c>
      <c r="F51" s="65"/>
      <c r="G51" s="63"/>
      <c r="H51" s="64"/>
      <c r="I51" s="64"/>
      <c r="J51" s="64" t="s">
        <v>14</v>
      </c>
      <c r="K51" s="64" t="s">
        <v>14</v>
      </c>
      <c r="L51" s="86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/>
      <c r="K52" s="64"/>
      <c r="L52" s="87"/>
    </row>
    <row r="53" spans="1:253" ht="12.75">
      <c r="A53" s="60" t="s">
        <v>48</v>
      </c>
      <c r="B53" s="57"/>
      <c r="C53" s="65">
        <v>79.2</v>
      </c>
      <c r="D53" s="65">
        <v>79.2</v>
      </c>
      <c r="E53" s="6">
        <v>86.5</v>
      </c>
      <c r="F53" s="65"/>
      <c r="G53" s="63"/>
      <c r="H53" s="64"/>
      <c r="I53" s="64"/>
      <c r="J53" s="64">
        <f>E53/C53</f>
        <v>1.0921717171717171</v>
      </c>
      <c r="K53" s="64">
        <f>E53/D53</f>
        <v>1.0921717171717171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11" ht="12.75">
      <c r="A54" s="60" t="s">
        <v>49</v>
      </c>
      <c r="C54" s="6">
        <v>3429.1</v>
      </c>
      <c r="D54" s="6">
        <v>3429.1</v>
      </c>
      <c r="E54" s="6">
        <v>2852.1</v>
      </c>
      <c r="F54" s="65"/>
      <c r="G54" s="63"/>
      <c r="H54" s="64"/>
      <c r="I54" s="64"/>
      <c r="J54" s="64">
        <f>E54/C54</f>
        <v>0.8317342742993789</v>
      </c>
      <c r="K54" s="64">
        <f>E54/D54</f>
        <v>0.8317342742993789</v>
      </c>
    </row>
    <row r="55" spans="1:253" ht="12.75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10628.5</v>
      </c>
      <c r="E55" s="4">
        <f>E56+E57+E58+E59+E60+E61+E62+E63+E64</f>
        <v>9807.1</v>
      </c>
      <c r="F55" s="4">
        <f>F56+F57+F58+F59+F60+F61+F62+F63+F64</f>
        <v>0</v>
      </c>
      <c r="G55" s="5">
        <f>E55/C55</f>
        <v>0.927078508295127</v>
      </c>
      <c r="H55" s="16" t="e">
        <f>E55/#REF!</f>
        <v>#REF!</v>
      </c>
      <c r="I55" s="16" t="e">
        <f>E55/#REF!</f>
        <v>#REF!</v>
      </c>
      <c r="J55" s="15">
        <f>E55/C55</f>
        <v>0.927078508295127</v>
      </c>
      <c r="K55" s="15">
        <f>E55/D55</f>
        <v>0.9227172225619796</v>
      </c>
      <c r="L55" s="12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253" s="9" customFormat="1" ht="12.75">
      <c r="A56" s="60" t="s">
        <v>41</v>
      </c>
      <c r="B56" s="57"/>
      <c r="C56" s="6">
        <v>1425</v>
      </c>
      <c r="D56" s="6">
        <v>1425</v>
      </c>
      <c r="E56" s="6">
        <v>1385.7</v>
      </c>
      <c r="F56" s="65"/>
      <c r="G56" s="63"/>
      <c r="H56" s="64"/>
      <c r="I56" s="64"/>
      <c r="J56" s="64">
        <f>E56/C56</f>
        <v>0.972421052631579</v>
      </c>
      <c r="K56" s="64">
        <f>E56/D56</f>
        <v>0.972421052631579</v>
      </c>
      <c r="L56" s="86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</row>
    <row r="57" spans="1:12" ht="12.75">
      <c r="A57" s="60" t="s">
        <v>42</v>
      </c>
      <c r="B57" s="57"/>
      <c r="C57" s="6">
        <v>511.1</v>
      </c>
      <c r="D57" s="6">
        <v>561.1</v>
      </c>
      <c r="E57" s="6">
        <v>599.1</v>
      </c>
      <c r="F57" s="65"/>
      <c r="G57" s="63"/>
      <c r="H57" s="64"/>
      <c r="I57" s="64"/>
      <c r="J57" s="64">
        <f>E57/C57</f>
        <v>1.1721776560360009</v>
      </c>
      <c r="K57" s="64">
        <f>E57/D57</f>
        <v>1.0677241133487791</v>
      </c>
      <c r="L57" s="86"/>
    </row>
    <row r="58" spans="1:12" ht="12.75">
      <c r="A58" s="60" t="s">
        <v>43</v>
      </c>
      <c r="B58" s="57"/>
      <c r="C58" s="6">
        <v>1236</v>
      </c>
      <c r="D58" s="6">
        <v>1236</v>
      </c>
      <c r="E58" s="6">
        <v>800</v>
      </c>
      <c r="F58" s="65"/>
      <c r="G58" s="63"/>
      <c r="H58" s="64"/>
      <c r="I58" s="64"/>
      <c r="J58" s="64">
        <v>0</v>
      </c>
      <c r="K58" s="64">
        <v>0</v>
      </c>
      <c r="L58" s="87"/>
    </row>
    <row r="59" spans="1:12" ht="12" customHeight="1">
      <c r="A59" s="60" t="s">
        <v>44</v>
      </c>
      <c r="B59" s="57"/>
      <c r="C59" s="6">
        <v>1339.9</v>
      </c>
      <c r="D59" s="6">
        <v>1339.9</v>
      </c>
      <c r="E59" s="6">
        <v>1376.8</v>
      </c>
      <c r="F59" s="65"/>
      <c r="G59" s="63"/>
      <c r="H59" s="64"/>
      <c r="I59" s="64"/>
      <c r="J59" s="64">
        <f>E59/C59</f>
        <v>1.0275393686095977</v>
      </c>
      <c r="K59" s="64">
        <f>E59/D59</f>
        <v>1.0275393686095977</v>
      </c>
      <c r="L59" s="86"/>
    </row>
    <row r="60" spans="1:12" ht="13.5" customHeight="1">
      <c r="A60" s="60" t="s">
        <v>45</v>
      </c>
      <c r="B60" s="57"/>
      <c r="C60" s="6">
        <v>536.6</v>
      </c>
      <c r="D60" s="6">
        <v>536.6</v>
      </c>
      <c r="E60" s="6">
        <v>433</v>
      </c>
      <c r="F60" s="65"/>
      <c r="G60" s="63"/>
      <c r="H60" s="64"/>
      <c r="I60" s="64"/>
      <c r="J60" s="64">
        <v>0</v>
      </c>
      <c r="K60" s="64">
        <v>0</v>
      </c>
      <c r="L60" s="86"/>
    </row>
    <row r="61" spans="1:12" ht="12" customHeight="1">
      <c r="A61" s="60" t="s">
        <v>46</v>
      </c>
      <c r="B61" s="57"/>
      <c r="C61" s="6">
        <v>1194</v>
      </c>
      <c r="D61" s="6">
        <v>1194</v>
      </c>
      <c r="E61" s="6">
        <v>1081.7</v>
      </c>
      <c r="F61" s="65"/>
      <c r="G61" s="63"/>
      <c r="H61" s="64"/>
      <c r="I61" s="64"/>
      <c r="J61" s="64">
        <f>E61/C61</f>
        <v>0.9059463986599665</v>
      </c>
      <c r="K61" s="64">
        <f>E61/D61</f>
        <v>0.9059463986599665</v>
      </c>
      <c r="L61" s="86"/>
    </row>
    <row r="62" spans="1:12" ht="12" customHeight="1">
      <c r="A62" s="60" t="s">
        <v>47</v>
      </c>
      <c r="B62" s="57"/>
      <c r="C62" s="6">
        <v>445</v>
      </c>
      <c r="D62" s="6">
        <v>445</v>
      </c>
      <c r="E62" s="6">
        <v>489</v>
      </c>
      <c r="F62" s="65"/>
      <c r="G62" s="63"/>
      <c r="H62" s="64"/>
      <c r="I62" s="64"/>
      <c r="J62" s="64">
        <f>E62/C62</f>
        <v>1.098876404494382</v>
      </c>
      <c r="K62" s="64">
        <f>E62/D62</f>
        <v>1.098876404494382</v>
      </c>
      <c r="L62" s="87"/>
    </row>
    <row r="63" spans="1:253" ht="12" customHeight="1">
      <c r="A63" s="60" t="s">
        <v>48</v>
      </c>
      <c r="B63" s="57"/>
      <c r="C63" s="65">
        <v>770.8</v>
      </c>
      <c r="D63" s="65">
        <v>770.8</v>
      </c>
      <c r="E63" s="6">
        <v>832.7</v>
      </c>
      <c r="F63" s="65"/>
      <c r="G63" s="63"/>
      <c r="H63" s="64"/>
      <c r="I63" s="64"/>
      <c r="J63" s="64">
        <f>E63/C63</f>
        <v>1.0803061754021797</v>
      </c>
      <c r="K63" s="64">
        <f>E63/D63</f>
        <v>1.0803061754021797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11" ht="12.75">
      <c r="A64" s="60" t="s">
        <v>49</v>
      </c>
      <c r="B64" s="57"/>
      <c r="C64" s="6">
        <v>3120.1</v>
      </c>
      <c r="D64" s="6">
        <v>3120.1</v>
      </c>
      <c r="E64" s="6">
        <v>2809.1</v>
      </c>
      <c r="F64" s="65"/>
      <c r="G64" s="63"/>
      <c r="H64" s="64"/>
      <c r="I64" s="64"/>
      <c r="J64" s="64">
        <f>E64/C64</f>
        <v>0.9003237075734752</v>
      </c>
      <c r="K64" s="64">
        <f>E64/D64</f>
        <v>0.9003237075734752</v>
      </c>
    </row>
    <row r="65" spans="1:11" ht="12.75">
      <c r="A65" s="112" t="s">
        <v>15</v>
      </c>
      <c r="B65" s="113"/>
      <c r="C65" s="13">
        <f>C5+C15+C25+C35+C45+C55</f>
        <v>50258</v>
      </c>
      <c r="D65" s="13">
        <f>D5+D15+D25+D35+D45+D55</f>
        <v>50258</v>
      </c>
      <c r="E65" s="13">
        <f>E5+E15+E25+E35+E45+E55</f>
        <v>44560.5</v>
      </c>
      <c r="F65" s="13">
        <f>F5+F15+F25+F35+F45+F55</f>
        <v>0</v>
      </c>
      <c r="G65" s="14">
        <f>E65/C65</f>
        <v>0.8866349635878865</v>
      </c>
      <c r="H65" s="14" t="e">
        <f>E65/#REF!</f>
        <v>#REF!</v>
      </c>
      <c r="I65" s="14" t="e">
        <f>E65/#REF!</f>
        <v>#REF!</v>
      </c>
      <c r="J65" s="15">
        <f>E65/C65</f>
        <v>0.8866349635878865</v>
      </c>
      <c r="K65" s="15">
        <f>E65/D65</f>
        <v>0.8866349635878865</v>
      </c>
    </row>
    <row r="66" spans="1:11" ht="12.75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1810.6</v>
      </c>
      <c r="F66" s="4">
        <f>F67</f>
        <v>0</v>
      </c>
      <c r="G66" s="5">
        <f>E66/C66</f>
        <v>1.0649335372309139</v>
      </c>
      <c r="H66" s="5" t="e">
        <f>E66/#REF!</f>
        <v>#REF!</v>
      </c>
      <c r="I66" s="5" t="e">
        <f>E66/#REF!</f>
        <v>#REF!</v>
      </c>
      <c r="J66" s="15">
        <f>E66/C66</f>
        <v>1.0649335372309139</v>
      </c>
      <c r="K66" s="15">
        <f>E66/D66</f>
        <v>1.0649335372309139</v>
      </c>
    </row>
    <row r="67" spans="1:11" ht="12.75">
      <c r="A67" s="60" t="s">
        <v>49</v>
      </c>
      <c r="B67" s="57"/>
      <c r="C67" s="6">
        <v>1700.2</v>
      </c>
      <c r="D67" s="6">
        <v>1700.2</v>
      </c>
      <c r="E67" s="6">
        <v>1810.6</v>
      </c>
      <c r="F67" s="62"/>
      <c r="G67" s="63"/>
      <c r="H67" s="63"/>
      <c r="I67" s="63"/>
      <c r="J67" s="64">
        <f>E67/C67</f>
        <v>1.0649335372309139</v>
      </c>
      <c r="K67" s="64">
        <f>E67/D67</f>
        <v>1.0649335372309139</v>
      </c>
    </row>
    <row r="68" spans="1:253" ht="12.75">
      <c r="A68" s="10" t="s">
        <v>96</v>
      </c>
      <c r="B68" s="77" t="s">
        <v>77</v>
      </c>
      <c r="C68" s="12"/>
      <c r="D68" s="12"/>
      <c r="E68" s="4">
        <f>E69</f>
        <v>45.6</v>
      </c>
      <c r="F68" s="78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11" ht="12.75">
      <c r="A69" s="60" t="s">
        <v>49</v>
      </c>
      <c r="B69" s="66"/>
      <c r="C69" s="6"/>
      <c r="D69" s="6"/>
      <c r="E69" s="6">
        <v>45.6</v>
      </c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1280.1</v>
      </c>
      <c r="F70" s="4">
        <f>F71</f>
        <v>0</v>
      </c>
      <c r="G70" s="5">
        <f>E70/C70</f>
        <v>5.1204</v>
      </c>
      <c r="H70" s="16" t="s">
        <v>14</v>
      </c>
      <c r="I70" s="16" t="s">
        <v>14</v>
      </c>
      <c r="J70" s="64" t="s">
        <v>14</v>
      </c>
      <c r="K70" s="64" t="s">
        <v>14</v>
      </c>
    </row>
    <row r="71" spans="1:11" ht="12.75">
      <c r="A71" s="60" t="s">
        <v>49</v>
      </c>
      <c r="B71" s="66"/>
      <c r="C71" s="6">
        <v>250</v>
      </c>
      <c r="D71" s="6">
        <v>250</v>
      </c>
      <c r="E71" s="6">
        <v>1280.1</v>
      </c>
      <c r="F71" s="62"/>
      <c r="G71" s="63"/>
      <c r="H71" s="64"/>
      <c r="I71" s="64"/>
      <c r="J71" s="64" t="s">
        <v>14</v>
      </c>
      <c r="K71" s="64" t="s">
        <v>14</v>
      </c>
    </row>
    <row r="72" spans="1:11" ht="25.5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4">
        <f>E73</f>
        <v>110.3</v>
      </c>
      <c r="F72" s="78"/>
      <c r="G72" s="30"/>
      <c r="H72" s="15"/>
      <c r="I72" s="15"/>
      <c r="J72" s="64">
        <f>E72/C72</f>
        <v>0.8110294117647059</v>
      </c>
      <c r="K72" s="64">
        <f>E72/D72</f>
        <v>0.8110294117647059</v>
      </c>
    </row>
    <row r="73" spans="1:11" ht="12.75">
      <c r="A73" s="60" t="s">
        <v>49</v>
      </c>
      <c r="B73" s="66"/>
      <c r="C73" s="6">
        <v>136</v>
      </c>
      <c r="D73" s="6">
        <v>136</v>
      </c>
      <c r="E73" s="6">
        <v>110.3</v>
      </c>
      <c r="F73" s="62"/>
      <c r="G73" s="63"/>
      <c r="H73" s="64"/>
      <c r="I73" s="64"/>
      <c r="J73" s="64">
        <f>E73/C73</f>
        <v>0.8110294117647059</v>
      </c>
      <c r="K73" s="64">
        <f>E73/D73</f>
        <v>0.8110294117647059</v>
      </c>
    </row>
    <row r="74" spans="1:11" ht="12.75">
      <c r="A74" s="7" t="s">
        <v>115</v>
      </c>
      <c r="B74" s="77" t="s">
        <v>25</v>
      </c>
      <c r="C74" s="6"/>
      <c r="D74" s="6"/>
      <c r="E74" s="4">
        <v>0</v>
      </c>
      <c r="F74" s="78"/>
      <c r="G74" s="30"/>
      <c r="H74" s="15"/>
      <c r="I74" s="15"/>
      <c r="J74" s="64"/>
      <c r="K74" s="64"/>
    </row>
    <row r="75" spans="1:11" ht="15" customHeight="1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12" t="s">
        <v>26</v>
      </c>
      <c r="B76" s="113"/>
      <c r="C76" s="13">
        <f>C66+C70+C72+C74</f>
        <v>2086.2</v>
      </c>
      <c r="D76" s="13">
        <f aca="true" t="shared" si="0" ref="D76:I76">D66+D70+D72+D74</f>
        <v>2086.2</v>
      </c>
      <c r="E76" s="13">
        <f t="shared" si="0"/>
        <v>3201</v>
      </c>
      <c r="F76" s="13">
        <f t="shared" si="0"/>
        <v>0</v>
      </c>
      <c r="G76" s="13">
        <f t="shared" si="0"/>
        <v>6.185333537230914</v>
      </c>
      <c r="H76" s="13" t="e">
        <f t="shared" si="0"/>
        <v>#REF!</v>
      </c>
      <c r="I76" s="13" t="e">
        <f t="shared" si="0"/>
        <v>#REF!</v>
      </c>
      <c r="J76" s="26">
        <f>E76/C76</f>
        <v>1.5343687086568882</v>
      </c>
      <c r="K76" s="26">
        <f>E76/D76</f>
        <v>1.5343687086568882</v>
      </c>
    </row>
    <row r="77" spans="1:11" ht="16.5">
      <c r="A77" s="114" t="s">
        <v>51</v>
      </c>
      <c r="B77" s="115"/>
      <c r="C77" s="17">
        <f>C78+C79+C80+C81+C82+C83+C84+C85+C86</f>
        <v>52344.2</v>
      </c>
      <c r="D77" s="17">
        <f>D78+D79+D80+D81+D82+D83+D84+D85+D86</f>
        <v>52344.2</v>
      </c>
      <c r="E77" s="17">
        <f>E78+E79+E80+E81+E82+E83+E84+E85+E86</f>
        <v>47807.09999999999</v>
      </c>
      <c r="F77" s="17">
        <f>F78+F79+F80+F81+F82+F83+F84+F85+F86</f>
        <v>0</v>
      </c>
      <c r="G77" s="17">
        <f>G78+G79+G80+G81+G82+G83+G84+G85+G86</f>
        <v>6.042513101706685</v>
      </c>
      <c r="H77" s="17" t="e">
        <f>H78+H79+H80+H81+H82+H83+H84+H85+H86</f>
        <v>#REF!</v>
      </c>
      <c r="I77" s="17" t="e">
        <f>I78+I79+I80+I81+I82+I83+I84+I85+I86</f>
        <v>#REF!</v>
      </c>
      <c r="J77" s="76">
        <f>E77/C77</f>
        <v>0.9133218198004744</v>
      </c>
      <c r="K77" s="76">
        <f>E77/D77</f>
        <v>0.9133218198004744</v>
      </c>
    </row>
    <row r="78" spans="1:11" ht="12.75">
      <c r="A78" s="60" t="s">
        <v>41</v>
      </c>
      <c r="B78" s="57"/>
      <c r="C78" s="4">
        <f>C6+C16+C26+C36+C46+C56</f>
        <v>3865.9</v>
      </c>
      <c r="D78" s="4">
        <f>D6+D16+D26+D36+D46+D56</f>
        <v>3865.9</v>
      </c>
      <c r="E78" s="4">
        <f>E6+E16+E26+E36+E46+E56</f>
        <v>3472.4000000000005</v>
      </c>
      <c r="F78" s="4">
        <f>F6+F16+F26+F36+F46+F56</f>
        <v>0</v>
      </c>
      <c r="G78" s="30">
        <f>E78/C78</f>
        <v>0.8982125766315736</v>
      </c>
      <c r="H78" s="5" t="e">
        <f>E78/#REF!</f>
        <v>#REF!</v>
      </c>
      <c r="I78" s="5" t="e">
        <f>E78/#REF!</f>
        <v>#REF!</v>
      </c>
      <c r="J78" s="15">
        <f>E78/C78</f>
        <v>0.8982125766315736</v>
      </c>
      <c r="K78" s="16">
        <f>E78/D78</f>
        <v>0.8982125766315736</v>
      </c>
    </row>
    <row r="79" spans="1:11" ht="12.75">
      <c r="A79" s="60" t="s">
        <v>42</v>
      </c>
      <c r="B79" s="57"/>
      <c r="C79" s="4">
        <f>C7+C17+C27+C37+C47+C57</f>
        <v>1754.9</v>
      </c>
      <c r="D79" s="4">
        <f>D7+D17+D27+D37+D47+D57</f>
        <v>1754.9</v>
      </c>
      <c r="E79" s="4">
        <f>E7+E17+E27+E37+E47+E57</f>
        <v>1498.1</v>
      </c>
      <c r="F79" s="4">
        <f>F7+F17+F27+F37+F47+F57</f>
        <v>0</v>
      </c>
      <c r="G79" s="30">
        <f>E79/C79</f>
        <v>0.8536668756054475</v>
      </c>
      <c r="H79" s="5" t="e">
        <f>E79/#REF!</f>
        <v>#REF!</v>
      </c>
      <c r="I79" s="5" t="e">
        <f>E79/#REF!</f>
        <v>#REF!</v>
      </c>
      <c r="J79" s="15">
        <f>E79/C79</f>
        <v>0.8536668756054475</v>
      </c>
      <c r="K79" s="16">
        <f>E79/D79</f>
        <v>0.8536668756054475</v>
      </c>
    </row>
    <row r="80" spans="1:11" ht="12.75">
      <c r="A80" s="60" t="s">
        <v>43</v>
      </c>
      <c r="B80" s="57"/>
      <c r="C80" s="4">
        <f>C8+C18+C28+C38+C48+C58</f>
        <v>4061.5</v>
      </c>
      <c r="D80" s="4">
        <f>D8+D18+D28+D38+D48+D58</f>
        <v>4061.5</v>
      </c>
      <c r="E80" s="4">
        <f>E8+E18+E28+E38+E48+E58</f>
        <v>3092.1</v>
      </c>
      <c r="F80" s="4">
        <f>F8+F18+F28+F38+F48+F58</f>
        <v>0</v>
      </c>
      <c r="G80" s="30">
        <f>E80/C80</f>
        <v>0.7613197094669457</v>
      </c>
      <c r="H80" s="5" t="e">
        <f>E80/#REF!</f>
        <v>#REF!</v>
      </c>
      <c r="I80" s="5" t="e">
        <f>E80/#REF!</f>
        <v>#REF!</v>
      </c>
      <c r="J80" s="15">
        <f>E80/C80</f>
        <v>0.7613197094669457</v>
      </c>
      <c r="K80" s="16">
        <f>E80/D80</f>
        <v>0.7613197094669457</v>
      </c>
    </row>
    <row r="81" spans="1:11" ht="12.75">
      <c r="A81" s="60" t="s">
        <v>44</v>
      </c>
      <c r="B81" s="57"/>
      <c r="C81" s="4">
        <f>C9+C19+C29+C39+C49+C59</f>
        <v>4368.6</v>
      </c>
      <c r="D81" s="4">
        <f>D9+D19+D29+D39+D49+D59</f>
        <v>4368.6</v>
      </c>
      <c r="E81" s="4">
        <f>E9+E19+E29+E39+E49+E59</f>
        <v>3366.7</v>
      </c>
      <c r="F81" s="4">
        <f>F9+F19+F29+F39+F49+F59</f>
        <v>0</v>
      </c>
      <c r="G81" s="30">
        <f>E81/C81</f>
        <v>0.7706587922904362</v>
      </c>
      <c r="H81" s="5" t="e">
        <f>E81/#REF!</f>
        <v>#REF!</v>
      </c>
      <c r="I81" s="5" t="e">
        <f>E81/#REF!</f>
        <v>#REF!</v>
      </c>
      <c r="J81" s="15">
        <f>E81/C81</f>
        <v>0.7706587922904362</v>
      </c>
      <c r="K81" s="16">
        <f>E81/D81</f>
        <v>0.7706587922904362</v>
      </c>
    </row>
    <row r="82" spans="1:11" ht="12.75">
      <c r="A82" s="60" t="s">
        <v>45</v>
      </c>
      <c r="B82" s="57"/>
      <c r="C82" s="4">
        <f>C10+C20+C30+C40+C50+C60+C75</f>
        <v>1756.7000000000003</v>
      </c>
      <c r="D82" s="4">
        <f>D10+D20+D30+D40+D50+D60+D75</f>
        <v>1756.7000000000003</v>
      </c>
      <c r="E82" s="4">
        <f>E10+E20+E30+E40+E50+E60+E75</f>
        <v>1432.6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0.8155063471281379</v>
      </c>
      <c r="K82" s="16">
        <f>E82/D82</f>
        <v>0.8155063471281379</v>
      </c>
    </row>
    <row r="83" spans="1:11" ht="12.75">
      <c r="A83" s="60" t="s">
        <v>46</v>
      </c>
      <c r="B83" s="57"/>
      <c r="C83" s="4">
        <f>C11+C21+C31+C41+C51+C61</f>
        <v>4426</v>
      </c>
      <c r="D83" s="4">
        <f>D11+D21+D31+D41+D51+D61</f>
        <v>4426</v>
      </c>
      <c r="E83" s="4">
        <f>E11+E21+E31+E41+E51+E61</f>
        <v>4084.3</v>
      </c>
      <c r="F83" s="4">
        <f>F11+F21+F31+F41+F51+F61</f>
        <v>0</v>
      </c>
      <c r="G83" s="30">
        <f>E83/C83</f>
        <v>0.9227971079981926</v>
      </c>
      <c r="H83" s="5" t="e">
        <f>E83/#REF!</f>
        <v>#REF!</v>
      </c>
      <c r="I83" s="5" t="e">
        <f>E83/#REF!</f>
        <v>#REF!</v>
      </c>
      <c r="J83" s="15">
        <f>E83/C83</f>
        <v>0.9227971079981926</v>
      </c>
      <c r="K83" s="16">
        <f>E83/D83</f>
        <v>0.9227971079981926</v>
      </c>
    </row>
    <row r="84" spans="1:11" ht="13.5" customHeight="1">
      <c r="A84" s="60" t="s">
        <v>47</v>
      </c>
      <c r="B84" s="57"/>
      <c r="C84" s="4">
        <f>C12+C22+C32+C42+C52+C62</f>
        <v>2235.8</v>
      </c>
      <c r="D84" s="4">
        <f>D12+D22+D32+D42+D52+D62</f>
        <v>2235.8</v>
      </c>
      <c r="E84" s="4">
        <f>E12+E22+E32+E42+E52+E62</f>
        <v>2023.4</v>
      </c>
      <c r="F84" s="4">
        <f>F12+F22+F32+F42+F52+F62</f>
        <v>0</v>
      </c>
      <c r="G84" s="30">
        <f>E84/C84</f>
        <v>0.9050004472671974</v>
      </c>
      <c r="H84" s="5" t="e">
        <f>E84/#REF!</f>
        <v>#REF!</v>
      </c>
      <c r="I84" s="5" t="e">
        <f>E84/#REF!</f>
        <v>#REF!</v>
      </c>
      <c r="J84" s="15">
        <f>E84/C84</f>
        <v>0.9050004472671974</v>
      </c>
      <c r="K84" s="16">
        <f>E84/D84</f>
        <v>0.9050004472671974</v>
      </c>
    </row>
    <row r="85" spans="1:11" ht="15" customHeight="1">
      <c r="A85" s="60" t="s">
        <v>48</v>
      </c>
      <c r="B85" s="57"/>
      <c r="C85" s="4">
        <f>C13+C23+C33+C43+C53+C63</f>
        <v>3177.5</v>
      </c>
      <c r="D85" s="4">
        <f>D13+D23+D33+D43+D53+D63</f>
        <v>3177.5</v>
      </c>
      <c r="E85" s="4">
        <f>E13+E23+E33+E43+E53+E63</f>
        <v>2957.8</v>
      </c>
      <c r="F85" s="4">
        <f>F13+F23+F33+F43+F53+F63</f>
        <v>0</v>
      </c>
      <c r="G85" s="30">
        <f>E85/C85</f>
        <v>0.9308575924468923</v>
      </c>
      <c r="H85" s="5" t="e">
        <f>E85/#REF!</f>
        <v>#REF!</v>
      </c>
      <c r="I85" s="5" t="e">
        <f>E85/#REF!</f>
        <v>#REF!</v>
      </c>
      <c r="J85" s="15">
        <f>E85/C85</f>
        <v>0.9308575924468923</v>
      </c>
      <c r="K85" s="16">
        <f>E85/D85</f>
        <v>0.9308575924468923</v>
      </c>
    </row>
    <row r="86" spans="1:11" ht="12.75">
      <c r="A86" s="60" t="s">
        <v>49</v>
      </c>
      <c r="B86" s="57"/>
      <c r="C86" s="4">
        <f>C14+C24+C34+C44+C54+C64+C67+C71+C73</f>
        <v>26697.3</v>
      </c>
      <c r="D86" s="4">
        <f>D14+D24+D34+D44+D54+D64+D67+D71+D73</f>
        <v>26697.3</v>
      </c>
      <c r="E86" s="4">
        <f>E14+E24+E34+E44+E54+E64+E67+E71+E73+E69</f>
        <v>25879.699999999993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0.9693751802616741</v>
      </c>
      <c r="K86" s="16">
        <f>E86/D86</f>
        <v>0.9693751802616741</v>
      </c>
    </row>
    <row r="87" spans="1:11" ht="63">
      <c r="A87" s="19" t="s">
        <v>99</v>
      </c>
      <c r="B87" s="1" t="s">
        <v>52</v>
      </c>
      <c r="C87" s="4">
        <f>C88+C89+C90+C91+C92+C93+C94+C95+C96</f>
        <v>30057.2</v>
      </c>
      <c r="D87" s="4">
        <f>D88+D89+D90+D91+D92+D93+D94+D95+D96</f>
        <v>30057.2</v>
      </c>
      <c r="E87" s="4">
        <f>E88+E89+E90+E91+E92+E93+E94+E95+E96</f>
        <v>30057.2</v>
      </c>
      <c r="F87" s="4">
        <f>F88+F89+F90+F91+F92+F93+F94+F95+F96</f>
        <v>0</v>
      </c>
      <c r="G87" s="5">
        <f>E87/C87</f>
        <v>1</v>
      </c>
      <c r="H87" s="16" t="e">
        <f>E87/#REF!</f>
        <v>#REF!</v>
      </c>
      <c r="I87" s="16" t="e">
        <f>E87/#REF!</f>
        <v>#REF!</v>
      </c>
      <c r="J87" s="15">
        <f>E87/C87</f>
        <v>1</v>
      </c>
      <c r="K87" s="16">
        <f>E87/D87</f>
        <v>1</v>
      </c>
    </row>
    <row r="88" spans="1:11" ht="12.75">
      <c r="A88" s="60" t="s">
        <v>41</v>
      </c>
      <c r="B88" s="57"/>
      <c r="C88" s="6">
        <v>4916.6</v>
      </c>
      <c r="D88" s="6">
        <v>4916.6</v>
      </c>
      <c r="E88" s="6">
        <v>4916.6</v>
      </c>
      <c r="F88" s="6"/>
      <c r="G88" s="63"/>
      <c r="H88" s="64"/>
      <c r="I88" s="64"/>
      <c r="J88" s="64">
        <f>E88/C88</f>
        <v>1</v>
      </c>
      <c r="K88" s="64">
        <f>E88/D88</f>
        <v>1</v>
      </c>
    </row>
    <row r="89" spans="1:253" s="9" customFormat="1" ht="15" customHeight="1">
      <c r="A89" s="60" t="s">
        <v>42</v>
      </c>
      <c r="B89" s="57"/>
      <c r="C89" s="6">
        <v>2987</v>
      </c>
      <c r="D89" s="6">
        <v>2987</v>
      </c>
      <c r="E89" s="6">
        <v>2987</v>
      </c>
      <c r="F89" s="6"/>
      <c r="G89" s="63"/>
      <c r="H89" s="64"/>
      <c r="I89" s="64"/>
      <c r="J89" s="64">
        <f>E89/C89</f>
        <v>1</v>
      </c>
      <c r="K89" s="64">
        <f>E89/D89</f>
        <v>1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  <c r="IS89" s="55"/>
    </row>
    <row r="90" spans="1:253" s="9" customFormat="1" ht="12.75">
      <c r="A90" s="60" t="s">
        <v>43</v>
      </c>
      <c r="B90" s="57"/>
      <c r="C90" s="6">
        <v>4105.9</v>
      </c>
      <c r="D90" s="6">
        <v>4105.9</v>
      </c>
      <c r="E90" s="6">
        <v>4105.9</v>
      </c>
      <c r="F90" s="6"/>
      <c r="G90" s="63"/>
      <c r="H90" s="64"/>
      <c r="I90" s="64"/>
      <c r="J90" s="64">
        <f>E90/C90</f>
        <v>1</v>
      </c>
      <c r="K90" s="64">
        <f>E90/D90</f>
        <v>1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  <c r="IS90" s="55"/>
    </row>
    <row r="91" spans="1:253" s="9" customFormat="1" ht="12.75">
      <c r="A91" s="60" t="s">
        <v>44</v>
      </c>
      <c r="B91" s="57"/>
      <c r="C91" s="6">
        <v>2332.6</v>
      </c>
      <c r="D91" s="6">
        <v>2332.6</v>
      </c>
      <c r="E91" s="6">
        <v>2332.6</v>
      </c>
      <c r="F91" s="6"/>
      <c r="G91" s="63"/>
      <c r="H91" s="64"/>
      <c r="I91" s="64"/>
      <c r="J91" s="64">
        <f>E91/C91</f>
        <v>1</v>
      </c>
      <c r="K91" s="64">
        <f>E91/D91</f>
        <v>1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</row>
    <row r="92" spans="1:253" s="9" customFormat="1" ht="12.75">
      <c r="A92" s="60" t="s">
        <v>45</v>
      </c>
      <c r="B92" s="57"/>
      <c r="C92" s="6">
        <v>3319.8</v>
      </c>
      <c r="D92" s="6">
        <v>3319.8</v>
      </c>
      <c r="E92" s="6">
        <v>3319.8</v>
      </c>
      <c r="F92" s="6"/>
      <c r="G92" s="63"/>
      <c r="H92" s="64"/>
      <c r="I92" s="64"/>
      <c r="J92" s="64">
        <f>E92/C92</f>
        <v>1</v>
      </c>
      <c r="K92" s="64">
        <f>E92/D92</f>
        <v>1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  <c r="IQ92" s="55"/>
      <c r="IR92" s="55"/>
      <c r="IS92" s="55"/>
    </row>
    <row r="93" spans="1:253" s="9" customFormat="1" ht="12.75">
      <c r="A93" s="60" t="s">
        <v>46</v>
      </c>
      <c r="B93" s="57"/>
      <c r="C93" s="6">
        <v>3677.2</v>
      </c>
      <c r="D93" s="6">
        <v>3677.2</v>
      </c>
      <c r="E93" s="6">
        <v>3677.2</v>
      </c>
      <c r="F93" s="6"/>
      <c r="G93" s="63"/>
      <c r="H93" s="64"/>
      <c r="I93" s="64"/>
      <c r="J93" s="64">
        <f>E93/C93</f>
        <v>1</v>
      </c>
      <c r="K93" s="64">
        <f>E93/D93</f>
        <v>1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  <c r="IQ93" s="55"/>
      <c r="IR93" s="55"/>
      <c r="IS93" s="55"/>
    </row>
    <row r="94" spans="1:253" s="9" customFormat="1" ht="12.75" customHeight="1">
      <c r="A94" s="60" t="s">
        <v>47</v>
      </c>
      <c r="B94" s="57"/>
      <c r="C94" s="6">
        <v>3745.7</v>
      </c>
      <c r="D94" s="6">
        <v>3745.7</v>
      </c>
      <c r="E94" s="6">
        <v>3745.7</v>
      </c>
      <c r="F94" s="6"/>
      <c r="G94" s="63"/>
      <c r="H94" s="64"/>
      <c r="I94" s="64"/>
      <c r="J94" s="64">
        <f>E94/C94</f>
        <v>1</v>
      </c>
      <c r="K94" s="64">
        <f>E94/D94</f>
        <v>1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  <c r="IQ94" s="55"/>
      <c r="IR94" s="55"/>
      <c r="IS94" s="55"/>
    </row>
    <row r="95" spans="1:253" s="9" customFormat="1" ht="13.5" customHeight="1">
      <c r="A95" s="60" t="s">
        <v>48</v>
      </c>
      <c r="B95" s="57"/>
      <c r="C95" s="6">
        <v>4250.8</v>
      </c>
      <c r="D95" s="6">
        <v>4250.8</v>
      </c>
      <c r="E95" s="6">
        <v>4250.8</v>
      </c>
      <c r="F95" s="6"/>
      <c r="G95" s="63"/>
      <c r="H95" s="64"/>
      <c r="I95" s="64"/>
      <c r="J95" s="64">
        <f>E95/C95</f>
        <v>1</v>
      </c>
      <c r="K95" s="64">
        <f>E95/D95</f>
        <v>1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  <c r="IQ95" s="55"/>
      <c r="IR95" s="55"/>
      <c r="IS95" s="55"/>
    </row>
    <row r="96" spans="1:253" s="9" customFormat="1" ht="12.75">
      <c r="A96" s="73" t="s">
        <v>49</v>
      </c>
      <c r="B96" s="57"/>
      <c r="C96" s="6">
        <v>721.6</v>
      </c>
      <c r="D96" s="6">
        <v>721.6</v>
      </c>
      <c r="E96" s="6">
        <v>721.6</v>
      </c>
      <c r="F96" s="62"/>
      <c r="G96" s="63"/>
      <c r="H96" s="64"/>
      <c r="I96" s="64"/>
      <c r="J96" s="64">
        <f>E96/C96</f>
        <v>1</v>
      </c>
      <c r="K96" s="64">
        <f>E96/D96</f>
        <v>1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</row>
    <row r="97" spans="1:253" s="9" customFormat="1" ht="110.25">
      <c r="A97" s="19" t="s">
        <v>100</v>
      </c>
      <c r="B97" s="1" t="s">
        <v>53</v>
      </c>
      <c r="C97" s="4">
        <f>C98+C99+C100+C101+C102+C103+C104+C105+C106</f>
        <v>1052.5</v>
      </c>
      <c r="D97" s="4">
        <f>D98+D99+D100+D101+D102+D103+D104+D105+D106</f>
        <v>1173.5</v>
      </c>
      <c r="E97" s="4">
        <f>E98+E99+E100+E101+E102+E103+E104+E105+E106</f>
        <v>1173.5</v>
      </c>
      <c r="F97" s="4">
        <f>F98+F99+F100+F101+F102+F103+F104+F105+F106</f>
        <v>0</v>
      </c>
      <c r="G97" s="5">
        <f>E97/C97</f>
        <v>1.1149643705463184</v>
      </c>
      <c r="H97" s="5" t="e">
        <f>E97/#REF!</f>
        <v>#REF!</v>
      </c>
      <c r="I97" s="5" t="e">
        <f>E97/#REF!</f>
        <v>#REF!</v>
      </c>
      <c r="J97" s="15">
        <f>E97/C97</f>
        <v>1.1149643705463184</v>
      </c>
      <c r="K97" s="16">
        <f>E97/D97</f>
        <v>1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  <c r="IQ97" s="55"/>
      <c r="IR97" s="55"/>
      <c r="IS97" s="55"/>
    </row>
    <row r="98" spans="1:253" s="9" customFormat="1" ht="12.75">
      <c r="A98" s="60" t="s">
        <v>41</v>
      </c>
      <c r="B98" s="57"/>
      <c r="C98" s="6">
        <v>81</v>
      </c>
      <c r="D98" s="6">
        <v>90.3</v>
      </c>
      <c r="E98" s="6">
        <v>90.3</v>
      </c>
      <c r="F98" s="62"/>
      <c r="G98" s="63"/>
      <c r="H98" s="63"/>
      <c r="I98" s="63"/>
      <c r="J98" s="64">
        <f>E98/C98</f>
        <v>1.1148148148148147</v>
      </c>
      <c r="K98" s="64">
        <f>E98/D98</f>
        <v>1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</row>
    <row r="99" spans="1:253" s="9" customFormat="1" ht="12.75">
      <c r="A99" s="60" t="s">
        <v>42</v>
      </c>
      <c r="B99" s="57"/>
      <c r="C99" s="6">
        <v>81</v>
      </c>
      <c r="D99" s="6">
        <v>90.3</v>
      </c>
      <c r="E99" s="6">
        <v>90.3</v>
      </c>
      <c r="F99" s="62"/>
      <c r="G99" s="63"/>
      <c r="H99" s="63"/>
      <c r="I99" s="63"/>
      <c r="J99" s="64">
        <f>E99/C99</f>
        <v>1.1148148148148147</v>
      </c>
      <c r="K99" s="64">
        <f>E99/D99</f>
        <v>1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  <c r="IQ99" s="55"/>
      <c r="IR99" s="55"/>
      <c r="IS99" s="55"/>
    </row>
    <row r="100" spans="1:253" s="9" customFormat="1" ht="12.75">
      <c r="A100" s="60" t="s">
        <v>43</v>
      </c>
      <c r="B100" s="57"/>
      <c r="C100" s="6">
        <v>81</v>
      </c>
      <c r="D100" s="6">
        <v>90.3</v>
      </c>
      <c r="E100" s="6">
        <v>90.3</v>
      </c>
      <c r="F100" s="62"/>
      <c r="G100" s="63"/>
      <c r="H100" s="63"/>
      <c r="I100" s="63"/>
      <c r="J100" s="64">
        <f>E100/C100</f>
        <v>1.1148148148148147</v>
      </c>
      <c r="K100" s="64">
        <f>E100/D100</f>
        <v>1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  <c r="IQ100" s="55"/>
      <c r="IR100" s="55"/>
      <c r="IS100" s="55"/>
    </row>
    <row r="101" spans="1:253" s="9" customFormat="1" ht="12.75">
      <c r="A101" s="60" t="s">
        <v>44</v>
      </c>
      <c r="B101" s="57"/>
      <c r="C101" s="6">
        <v>81</v>
      </c>
      <c r="D101" s="6">
        <v>90.3</v>
      </c>
      <c r="E101" s="6">
        <v>90.3</v>
      </c>
      <c r="F101" s="62"/>
      <c r="G101" s="63"/>
      <c r="H101" s="63"/>
      <c r="I101" s="63"/>
      <c r="J101" s="64">
        <f>E101/C101</f>
        <v>1.1148148148148147</v>
      </c>
      <c r="K101" s="64">
        <f>E101/D101</f>
        <v>1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  <c r="IQ101" s="55"/>
      <c r="IR101" s="55"/>
      <c r="IS101" s="55"/>
    </row>
    <row r="102" spans="1:253" s="9" customFormat="1" ht="12.75">
      <c r="A102" s="60" t="s">
        <v>45</v>
      </c>
      <c r="B102" s="57"/>
      <c r="C102" s="6">
        <v>81</v>
      </c>
      <c r="D102" s="6">
        <v>90.3</v>
      </c>
      <c r="E102" s="6">
        <v>90.3</v>
      </c>
      <c r="F102" s="62"/>
      <c r="G102" s="63"/>
      <c r="H102" s="63"/>
      <c r="I102" s="63"/>
      <c r="J102" s="64">
        <f>E102/C102</f>
        <v>1.1148148148148147</v>
      </c>
      <c r="K102" s="64">
        <f>E102/D102</f>
        <v>1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</row>
    <row r="103" spans="1:253" s="9" customFormat="1" ht="12.75">
      <c r="A103" s="60" t="s">
        <v>46</v>
      </c>
      <c r="B103" s="57"/>
      <c r="C103" s="6">
        <v>81</v>
      </c>
      <c r="D103" s="6">
        <v>90.3</v>
      </c>
      <c r="E103" s="6">
        <v>90.3</v>
      </c>
      <c r="F103" s="62"/>
      <c r="G103" s="63"/>
      <c r="H103" s="63"/>
      <c r="I103" s="63"/>
      <c r="J103" s="64">
        <f>E103/C103</f>
        <v>1.1148148148148147</v>
      </c>
      <c r="K103" s="64">
        <f>E103/D103</f>
        <v>1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  <c r="IQ103" s="55"/>
      <c r="IR103" s="55"/>
      <c r="IS103" s="55"/>
    </row>
    <row r="104" spans="1:253" s="9" customFormat="1" ht="12.75">
      <c r="A104" s="60" t="s">
        <v>47</v>
      </c>
      <c r="B104" s="57"/>
      <c r="C104" s="6">
        <v>81</v>
      </c>
      <c r="D104" s="6">
        <v>90.3</v>
      </c>
      <c r="E104" s="6">
        <v>90.3</v>
      </c>
      <c r="F104" s="62"/>
      <c r="G104" s="63"/>
      <c r="H104" s="63"/>
      <c r="I104" s="63"/>
      <c r="J104" s="64">
        <f>E104/C104</f>
        <v>1.1148148148148147</v>
      </c>
      <c r="K104" s="64">
        <f>E104/D104</f>
        <v>1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  <c r="IQ104" s="55"/>
      <c r="IR104" s="55"/>
      <c r="IS104" s="55"/>
    </row>
    <row r="105" spans="1:11" s="9" customFormat="1" ht="12.75">
      <c r="A105" s="60" t="s">
        <v>48</v>
      </c>
      <c r="B105" s="57"/>
      <c r="C105" s="6">
        <v>81</v>
      </c>
      <c r="D105" s="6">
        <v>90.3</v>
      </c>
      <c r="E105" s="6">
        <v>90.3</v>
      </c>
      <c r="F105" s="62"/>
      <c r="G105" s="63"/>
      <c r="H105" s="63"/>
      <c r="I105" s="63"/>
      <c r="J105" s="64">
        <f>E105/C105</f>
        <v>1.1148148148148147</v>
      </c>
      <c r="K105" s="64">
        <f>E105/D105</f>
        <v>1</v>
      </c>
    </row>
    <row r="106" spans="1:11" s="9" customFormat="1" ht="12.75">
      <c r="A106" s="60" t="s">
        <v>49</v>
      </c>
      <c r="B106" s="57"/>
      <c r="C106" s="29">
        <v>404.5</v>
      </c>
      <c r="D106" s="29">
        <v>451.1</v>
      </c>
      <c r="E106" s="29">
        <v>451.1</v>
      </c>
      <c r="F106" s="62"/>
      <c r="G106" s="63"/>
      <c r="H106" s="5"/>
      <c r="I106" s="5"/>
      <c r="J106" s="64">
        <f>E106/C106</f>
        <v>1.1152039555006181</v>
      </c>
      <c r="K106" s="64">
        <f>E106/D106</f>
        <v>1</v>
      </c>
    </row>
    <row r="107" spans="1:11" s="9" customFormat="1" ht="26.25">
      <c r="A107" s="19" t="s">
        <v>101</v>
      </c>
      <c r="B107" s="27" t="s">
        <v>76</v>
      </c>
      <c r="C107" s="4">
        <f>C108+C109+C110+C111+C112+C113+C114+C115+C116</f>
        <v>2890</v>
      </c>
      <c r="D107" s="4">
        <f>D108+D109+D110+D111+D112+D113+D114+D115+D116</f>
        <v>25403.5</v>
      </c>
      <c r="E107" s="4">
        <f>E108+E109+E110+E111+E112+E113+E114+E115+E116</f>
        <v>25399.799999999996</v>
      </c>
      <c r="F107" s="12">
        <f>F108+F109+F110+F111+F112+F113+F114+F115+F116</f>
        <v>0</v>
      </c>
      <c r="G107" s="5">
        <f>E107/C107</f>
        <v>8.788858131487888</v>
      </c>
      <c r="H107" s="16"/>
      <c r="I107" s="16"/>
      <c r="J107" s="15" t="s">
        <v>14</v>
      </c>
      <c r="K107" s="16">
        <f>E107/D107</f>
        <v>0.9998543507784359</v>
      </c>
    </row>
    <row r="108" spans="1:11" s="9" customFormat="1" ht="12.75">
      <c r="A108" s="60" t="s">
        <v>41</v>
      </c>
      <c r="B108" s="66"/>
      <c r="C108" s="66"/>
      <c r="D108" s="67">
        <v>1119.6</v>
      </c>
      <c r="E108" s="6">
        <v>1119.6</v>
      </c>
      <c r="F108" s="65"/>
      <c r="G108" s="63"/>
      <c r="H108" s="5"/>
      <c r="I108" s="5"/>
      <c r="J108" s="64"/>
      <c r="K108" s="64">
        <f>E108/D108</f>
        <v>1</v>
      </c>
    </row>
    <row r="109" spans="1:11" s="9" customFormat="1" ht="12.75">
      <c r="A109" s="60" t="s">
        <v>42</v>
      </c>
      <c r="B109" s="66"/>
      <c r="C109" s="66">
        <v>160.7</v>
      </c>
      <c r="D109" s="67">
        <v>1515</v>
      </c>
      <c r="E109" s="6">
        <v>1514</v>
      </c>
      <c r="F109" s="65"/>
      <c r="G109" s="63"/>
      <c r="H109" s="5"/>
      <c r="I109" s="5"/>
      <c r="J109" s="64" t="s">
        <v>14</v>
      </c>
      <c r="K109" s="64">
        <f>E109/D109</f>
        <v>0.9993399339933994</v>
      </c>
    </row>
    <row r="110" spans="1:11" s="9" customFormat="1" ht="12.75">
      <c r="A110" s="60" t="s">
        <v>43</v>
      </c>
      <c r="B110" s="66"/>
      <c r="C110" s="67"/>
      <c r="D110" s="67">
        <v>1418.8</v>
      </c>
      <c r="E110" s="6">
        <v>1418.8</v>
      </c>
      <c r="F110" s="65"/>
      <c r="G110" s="63"/>
      <c r="H110" s="5"/>
      <c r="I110" s="5"/>
      <c r="J110" s="64"/>
      <c r="K110" s="64">
        <f>E110/D110</f>
        <v>1</v>
      </c>
    </row>
    <row r="111" spans="1:253" ht="12.75">
      <c r="A111" s="60" t="s">
        <v>44</v>
      </c>
      <c r="B111" s="66"/>
      <c r="C111" s="66"/>
      <c r="D111" s="67">
        <v>836.7</v>
      </c>
      <c r="E111" s="6">
        <v>836.7</v>
      </c>
      <c r="F111" s="65"/>
      <c r="G111" s="63"/>
      <c r="H111" s="5"/>
      <c r="I111" s="5"/>
      <c r="J111" s="64"/>
      <c r="K111" s="64">
        <f>E111/D111</f>
        <v>1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2.75">
      <c r="A112" s="60" t="s">
        <v>45</v>
      </c>
      <c r="B112" s="66"/>
      <c r="C112" s="66">
        <v>1091.3</v>
      </c>
      <c r="D112" s="67">
        <v>1598.6</v>
      </c>
      <c r="E112" s="67">
        <v>1598.6</v>
      </c>
      <c r="F112" s="65"/>
      <c r="G112" s="63"/>
      <c r="H112" s="30"/>
      <c r="I112" s="30"/>
      <c r="J112" s="64">
        <f>E112/C112</f>
        <v>1.4648584257307797</v>
      </c>
      <c r="K112" s="64">
        <f>E112/D112</f>
        <v>1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2.75">
      <c r="A113" s="60" t="s">
        <v>46</v>
      </c>
      <c r="B113" s="66"/>
      <c r="C113" s="66">
        <v>1076.3</v>
      </c>
      <c r="D113" s="67">
        <v>1938.3</v>
      </c>
      <c r="E113" s="6">
        <v>1938.3</v>
      </c>
      <c r="F113" s="65"/>
      <c r="G113" s="63"/>
      <c r="H113" s="5"/>
      <c r="I113" s="5"/>
      <c r="J113" s="64">
        <f>E113/C113</f>
        <v>1.8008919446251046</v>
      </c>
      <c r="K113" s="64">
        <f>E113/D113</f>
        <v>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2.75">
      <c r="A114" s="60" t="s">
        <v>47</v>
      </c>
      <c r="B114" s="66"/>
      <c r="C114" s="66"/>
      <c r="D114" s="6">
        <v>214.5</v>
      </c>
      <c r="E114" s="6">
        <v>214.5</v>
      </c>
      <c r="F114" s="65"/>
      <c r="G114" s="63"/>
      <c r="H114" s="5"/>
      <c r="I114" s="5"/>
      <c r="J114" s="64"/>
      <c r="K114" s="64">
        <f>E114/D114</f>
        <v>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2.75">
      <c r="A115" s="60" t="s">
        <v>48</v>
      </c>
      <c r="B115" s="66"/>
      <c r="C115" s="66">
        <v>561.7</v>
      </c>
      <c r="D115" s="67">
        <v>2031.4</v>
      </c>
      <c r="E115" s="6">
        <v>2029.4</v>
      </c>
      <c r="F115" s="65"/>
      <c r="G115" s="63"/>
      <c r="H115" s="5"/>
      <c r="I115" s="5"/>
      <c r="J115" s="64" t="s">
        <v>14</v>
      </c>
      <c r="K115" s="64">
        <f>E115/D115</f>
        <v>0.9990154573200748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2.75">
      <c r="A116" s="60" t="s">
        <v>49</v>
      </c>
      <c r="B116" s="66"/>
      <c r="C116" s="66"/>
      <c r="D116" s="67">
        <v>14730.6</v>
      </c>
      <c r="E116" s="6">
        <v>14729.9</v>
      </c>
      <c r="F116" s="62"/>
      <c r="G116" s="63"/>
      <c r="H116" s="5"/>
      <c r="I116" s="5"/>
      <c r="J116" s="64"/>
      <c r="K116" s="64">
        <f>E116/D116</f>
        <v>0.9999524798718313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26.25">
      <c r="A117" s="19" t="s">
        <v>116</v>
      </c>
      <c r="B117" s="27" t="s">
        <v>117</v>
      </c>
      <c r="C117" s="89">
        <f>C118+C119+C120+C121+C122+C123+C124+C125+C126</f>
        <v>0</v>
      </c>
      <c r="D117" s="89">
        <f aca="true" t="shared" si="1" ref="D117:I117">D118+D119+D120+D121+D122+D123+D124+D125+D126</f>
        <v>28.3</v>
      </c>
      <c r="E117" s="91">
        <f t="shared" si="1"/>
        <v>247.5</v>
      </c>
      <c r="F117" s="89">
        <f t="shared" si="1"/>
        <v>0</v>
      </c>
      <c r="G117" s="89">
        <f t="shared" si="1"/>
        <v>0</v>
      </c>
      <c r="H117" s="89">
        <f t="shared" si="1"/>
        <v>0</v>
      </c>
      <c r="I117" s="89">
        <f t="shared" si="1"/>
        <v>0</v>
      </c>
      <c r="J117" s="15"/>
      <c r="K117" s="15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2.75">
      <c r="A119" s="60" t="s">
        <v>42</v>
      </c>
      <c r="B119" s="66"/>
      <c r="C119" s="66"/>
      <c r="D119" s="67"/>
      <c r="E119" s="6">
        <v>16.7</v>
      </c>
      <c r="F119" s="62"/>
      <c r="G119" s="63"/>
      <c r="H119" s="5"/>
      <c r="I119" s="5"/>
      <c r="J119" s="64"/>
      <c r="K119" s="64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2.75">
      <c r="A121" s="60" t="s">
        <v>44</v>
      </c>
      <c r="B121" s="66"/>
      <c r="C121" s="66"/>
      <c r="D121" s="67"/>
      <c r="E121" s="6">
        <v>158.5</v>
      </c>
      <c r="F121" s="62"/>
      <c r="G121" s="63"/>
      <c r="H121" s="5"/>
      <c r="I121" s="5"/>
      <c r="J121" s="64"/>
      <c r="K121" s="64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2.75" customHeight="1" hidden="1">
      <c r="A123" s="60" t="s">
        <v>46</v>
      </c>
      <c r="B123" s="66"/>
      <c r="C123" s="66"/>
      <c r="D123" s="67"/>
      <c r="E123" s="6">
        <v>44</v>
      </c>
      <c r="F123" s="62"/>
      <c r="G123" s="63"/>
      <c r="H123" s="5"/>
      <c r="I123" s="5"/>
      <c r="J123" s="64"/>
      <c r="K123" s="64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2.75">
      <c r="A124" s="60" t="s">
        <v>47</v>
      </c>
      <c r="B124" s="66"/>
      <c r="C124" s="66"/>
      <c r="D124" s="67"/>
      <c r="E124" s="6"/>
      <c r="F124" s="62"/>
      <c r="G124" s="63"/>
      <c r="H124" s="5"/>
      <c r="I124" s="5"/>
      <c r="J124" s="64"/>
      <c r="K124" s="64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2.75">
      <c r="A125" s="60" t="s">
        <v>48</v>
      </c>
      <c r="B125" s="66"/>
      <c r="C125" s="66"/>
      <c r="D125" s="67">
        <v>28.3</v>
      </c>
      <c r="E125" s="6">
        <v>28.3</v>
      </c>
      <c r="F125" s="62"/>
      <c r="G125" s="63"/>
      <c r="H125" s="5"/>
      <c r="I125" s="5"/>
      <c r="J125" s="64"/>
      <c r="K125" s="64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2.75">
      <c r="A126" s="60" t="s">
        <v>49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2.75">
      <c r="A127" s="108" t="s">
        <v>54</v>
      </c>
      <c r="B127" s="109"/>
      <c r="C127" s="12">
        <f>C128+C129+C130+C131+C132+C133+C134+C135+C136</f>
        <v>33999.700000000004</v>
      </c>
      <c r="D127" s="12">
        <f>D128+D129+D130+D131+D132+D133+D134+D135+D136</f>
        <v>56662.50000000001</v>
      </c>
      <c r="E127" s="4">
        <f>E128+E129+E130+E131+E132+E133+E134+E135+E136</f>
        <v>56878</v>
      </c>
      <c r="F127" s="12">
        <f>F128+F129+F130+F131+F132+F133+F134+F135+F136</f>
        <v>0</v>
      </c>
      <c r="G127" s="30">
        <f>E127/C127</f>
        <v>1.6728971137980626</v>
      </c>
      <c r="H127" s="5" t="e">
        <f>E127/#REF!</f>
        <v>#REF!</v>
      </c>
      <c r="I127" s="5" t="e">
        <f>E127/#REF!</f>
        <v>#REF!</v>
      </c>
      <c r="J127" s="15">
        <f>E127/C127</f>
        <v>1.6728971137980626</v>
      </c>
      <c r="K127" s="15">
        <f>E127/D127</f>
        <v>1.0038032208250605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2.75">
      <c r="A128" s="20" t="s">
        <v>41</v>
      </c>
      <c r="B128" s="21"/>
      <c r="C128" s="4">
        <f>C98+C88+C108</f>
        <v>4997.6</v>
      </c>
      <c r="D128" s="4">
        <f>D98+D88+D108+D118</f>
        <v>6126.5</v>
      </c>
      <c r="E128" s="4">
        <f>E98+E88+E108</f>
        <v>6126.5</v>
      </c>
      <c r="F128" s="4">
        <f>F98+F88+F108</f>
        <v>0</v>
      </c>
      <c r="G128" s="30">
        <f>E128/C128</f>
        <v>1.2258884264446934</v>
      </c>
      <c r="H128" s="5" t="e">
        <f>E128/#REF!</f>
        <v>#REF!</v>
      </c>
      <c r="I128" s="5" t="e">
        <f>E128/#REF!</f>
        <v>#REF!</v>
      </c>
      <c r="J128" s="15">
        <f>E128/C128</f>
        <v>1.2258884264446934</v>
      </c>
      <c r="K128" s="16">
        <f>E128/D128</f>
        <v>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2.75">
      <c r="A129" s="20" t="s">
        <v>42</v>
      </c>
      <c r="B129" s="11"/>
      <c r="C129" s="4">
        <f>C99+C89+C109</f>
        <v>3228.7</v>
      </c>
      <c r="D129" s="4">
        <f>D99+D89+D109+D119</f>
        <v>4592.3</v>
      </c>
      <c r="E129" s="4">
        <f>E99+E89+E109+E119</f>
        <v>4608</v>
      </c>
      <c r="F129" s="4">
        <f>F99+F89+F109</f>
        <v>0</v>
      </c>
      <c r="G129" s="30">
        <f>E129/C129</f>
        <v>1.4271998017778054</v>
      </c>
      <c r="H129" s="5" t="e">
        <f>E129/#REF!</f>
        <v>#REF!</v>
      </c>
      <c r="I129" s="5" t="e">
        <f>E129/#REF!</f>
        <v>#REF!</v>
      </c>
      <c r="J129" s="15">
        <f>E129/C129</f>
        <v>1.4271998017778054</v>
      </c>
      <c r="K129" s="16">
        <f>E129/D129</f>
        <v>1.0034187661955882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2.75">
      <c r="A130" s="20" t="s">
        <v>43</v>
      </c>
      <c r="B130" s="11"/>
      <c r="C130" s="4">
        <f>C100+C90+C110</f>
        <v>4186.9</v>
      </c>
      <c r="D130" s="4">
        <f>D100+D90+D110+D120</f>
        <v>5615</v>
      </c>
      <c r="E130" s="4">
        <f>E100+E90+E110</f>
        <v>5615</v>
      </c>
      <c r="F130" s="4">
        <f>F100+F90+F110</f>
        <v>0</v>
      </c>
      <c r="G130" s="30">
        <f>E130/C130</f>
        <v>1.3410876782344934</v>
      </c>
      <c r="H130" s="5" t="e">
        <f>E130/#REF!</f>
        <v>#REF!</v>
      </c>
      <c r="I130" s="5" t="e">
        <f>E130/#REF!</f>
        <v>#REF!</v>
      </c>
      <c r="J130" s="15">
        <f>E130/C130</f>
        <v>1.3410876782344934</v>
      </c>
      <c r="K130" s="16">
        <f>E130/D130</f>
        <v>1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2.75">
      <c r="A131" s="20" t="s">
        <v>44</v>
      </c>
      <c r="B131" s="21"/>
      <c r="C131" s="4">
        <f>C101+C91+C111</f>
        <v>2413.6</v>
      </c>
      <c r="D131" s="4">
        <f>D101+D91+D111+D121</f>
        <v>3259.6000000000004</v>
      </c>
      <c r="E131" s="4">
        <f>E101+E91+E111+E121</f>
        <v>3418.1000000000004</v>
      </c>
      <c r="F131" s="4">
        <f>F101+F91+F111</f>
        <v>0</v>
      </c>
      <c r="G131" s="30">
        <f>E131/C131</f>
        <v>1.4161832946635733</v>
      </c>
      <c r="H131" s="5" t="e">
        <f>E131/#REF!</f>
        <v>#REF!</v>
      </c>
      <c r="I131" s="5" t="e">
        <f>E131/#REF!</f>
        <v>#REF!</v>
      </c>
      <c r="J131" s="15">
        <f>E131/C131</f>
        <v>1.4161832946635733</v>
      </c>
      <c r="K131" s="16">
        <f>E131/D131</f>
        <v>1.048625598232912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2.75">
      <c r="A132" s="20" t="s">
        <v>45</v>
      </c>
      <c r="B132" s="11"/>
      <c r="C132" s="4">
        <f>C102+C92+C112</f>
        <v>4492.1</v>
      </c>
      <c r="D132" s="4">
        <f>D102+D92+D112+D122</f>
        <v>5008.700000000001</v>
      </c>
      <c r="E132" s="4">
        <f>E102+E92+E112</f>
        <v>5008.700000000001</v>
      </c>
      <c r="F132" s="4">
        <f>F102+F92+F112</f>
        <v>0</v>
      </c>
      <c r="G132" s="30">
        <f>E132/C132</f>
        <v>1.11500189221077</v>
      </c>
      <c r="H132" s="5" t="e">
        <f>E132/#REF!</f>
        <v>#REF!</v>
      </c>
      <c r="I132" s="5" t="e">
        <f>E132/#REF!</f>
        <v>#REF!</v>
      </c>
      <c r="J132" s="15">
        <f>E132/C132</f>
        <v>1.11500189221077</v>
      </c>
      <c r="K132" s="16">
        <f>E132/D132</f>
        <v>1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2.75">
      <c r="A133" s="20" t="s">
        <v>46</v>
      </c>
      <c r="B133" s="11"/>
      <c r="C133" s="4">
        <f>C103+C93+C113</f>
        <v>4834.5</v>
      </c>
      <c r="D133" s="4">
        <f>D103+D93+D113+D123</f>
        <v>5705.8</v>
      </c>
      <c r="E133" s="4">
        <f>E103+E93+E113+E123</f>
        <v>5749.8</v>
      </c>
      <c r="F133" s="4">
        <f>F103+F93+F113</f>
        <v>0</v>
      </c>
      <c r="G133" s="30">
        <f>E133/C133</f>
        <v>1.1893267142413901</v>
      </c>
      <c r="H133" s="5" t="e">
        <f>E133/#REF!</f>
        <v>#REF!</v>
      </c>
      <c r="I133" s="5" t="e">
        <f>E133/#REF!</f>
        <v>#REF!</v>
      </c>
      <c r="J133" s="15">
        <f>E133/C133</f>
        <v>1.1893267142413901</v>
      </c>
      <c r="K133" s="16">
        <f>E133/D133</f>
        <v>1.0077114515054857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2.75">
      <c r="A134" s="20" t="s">
        <v>47</v>
      </c>
      <c r="B134" s="11"/>
      <c r="C134" s="4">
        <f>C104+C94+C114</f>
        <v>3826.7</v>
      </c>
      <c r="D134" s="4">
        <f>D104+D94+D114+D124</f>
        <v>4050.5</v>
      </c>
      <c r="E134" s="4">
        <f>E104+E94+E114</f>
        <v>4050.5</v>
      </c>
      <c r="F134" s="4">
        <f>F104+F94+F114</f>
        <v>0</v>
      </c>
      <c r="G134" s="30">
        <f>E134/C134</f>
        <v>1.058483811116628</v>
      </c>
      <c r="H134" s="5" t="e">
        <f>E134/#REF!</f>
        <v>#REF!</v>
      </c>
      <c r="I134" s="5" t="e">
        <f>E134/#REF!</f>
        <v>#REF!</v>
      </c>
      <c r="J134" s="15">
        <f>E134/C134</f>
        <v>1.058483811116628</v>
      </c>
      <c r="K134" s="16">
        <f>E134/D134</f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11" ht="12.75">
      <c r="A135" s="20" t="s">
        <v>48</v>
      </c>
      <c r="B135" s="11"/>
      <c r="C135" s="4">
        <f>C105+C95+C115</f>
        <v>4893.5</v>
      </c>
      <c r="D135" s="4">
        <f>D105+D95+D115+D125</f>
        <v>6400.8</v>
      </c>
      <c r="E135" s="4">
        <f>E105+E95+E115+E125</f>
        <v>6398.8</v>
      </c>
      <c r="F135" s="4">
        <f>F105+F95+F115</f>
        <v>0</v>
      </c>
      <c r="G135" s="30">
        <f>E135/C135</f>
        <v>1.3076121385511392</v>
      </c>
      <c r="H135" s="5" t="e">
        <f>E135/#REF!</f>
        <v>#REF!</v>
      </c>
      <c r="I135" s="5" t="e">
        <f>E135/#REF!</f>
        <v>#REF!</v>
      </c>
      <c r="J135" s="15">
        <f>E135/C135</f>
        <v>1.3076121385511392</v>
      </c>
      <c r="K135" s="16">
        <f>E135/D135</f>
        <v>0.9996875390576178</v>
      </c>
    </row>
    <row r="136" spans="1:11" ht="12.75">
      <c r="A136" s="20" t="s">
        <v>49</v>
      </c>
      <c r="B136" s="11"/>
      <c r="C136" s="4">
        <f>C106+C96+C116</f>
        <v>1126.1</v>
      </c>
      <c r="D136" s="4">
        <f>D106+D96+D116+D126</f>
        <v>15903.300000000001</v>
      </c>
      <c r="E136" s="4">
        <f>E106+E96+E116</f>
        <v>15902.6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 t="s">
        <v>14</v>
      </c>
      <c r="K136" s="16">
        <f>E136/D136</f>
        <v>0.999955983978168</v>
      </c>
    </row>
    <row r="137" spans="1:253" ht="16.5">
      <c r="A137" s="110" t="s">
        <v>35</v>
      </c>
      <c r="B137" s="111"/>
      <c r="C137" s="17">
        <f>C127+C77</f>
        <v>86343.9</v>
      </c>
      <c r="D137" s="17">
        <f>D127+D77</f>
        <v>109006.70000000001</v>
      </c>
      <c r="E137" s="17">
        <f>E127+E77</f>
        <v>104685.09999999999</v>
      </c>
      <c r="F137" s="74">
        <f>F127+F77</f>
        <v>0</v>
      </c>
      <c r="G137" s="18">
        <f>E137/C137</f>
        <v>1.2124203331098085</v>
      </c>
      <c r="H137" s="18" t="e">
        <f>E137/#REF!</f>
        <v>#REF!</v>
      </c>
      <c r="I137" s="18" t="e">
        <f>E137/#REF!</f>
        <v>#REF!</v>
      </c>
      <c r="J137" s="92">
        <f>E137/C137</f>
        <v>1.2124203331098085</v>
      </c>
      <c r="K137" s="92">
        <f>E137/D137</f>
        <v>0.9603547304890432</v>
      </c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  <c r="IP137" s="93"/>
      <c r="IQ137" s="93"/>
      <c r="IR137" s="93"/>
      <c r="IS137" s="93"/>
    </row>
    <row r="138" spans="1:11" ht="15.75">
      <c r="A138" s="22" t="s">
        <v>41</v>
      </c>
      <c r="B138" s="23"/>
      <c r="C138" s="24">
        <f>C78+C128</f>
        <v>8863.5</v>
      </c>
      <c r="D138" s="24">
        <f>D78+D128</f>
        <v>9992.4</v>
      </c>
      <c r="E138" s="24">
        <f>E78+E128</f>
        <v>9598.900000000001</v>
      </c>
      <c r="F138" s="75">
        <f>F78+F128</f>
        <v>0</v>
      </c>
      <c r="G138" s="50">
        <f>E138/C138</f>
        <v>1.082969481581768</v>
      </c>
      <c r="H138" s="50" t="e">
        <f>E138/#REF!</f>
        <v>#REF!</v>
      </c>
      <c r="I138" s="50" t="e">
        <f>E138/#REF!</f>
        <v>#REF!</v>
      </c>
      <c r="J138" s="83">
        <f>E138/C138</f>
        <v>1.082969481581768</v>
      </c>
      <c r="K138" s="51">
        <f>E138/D138</f>
        <v>0.9606200712541534</v>
      </c>
    </row>
    <row r="139" spans="1:11" ht="15.75">
      <c r="A139" s="22" t="s">
        <v>42</v>
      </c>
      <c r="B139" s="23"/>
      <c r="C139" s="24">
        <f>C79+C129</f>
        <v>4983.6</v>
      </c>
      <c r="D139" s="24">
        <f>D79+D129</f>
        <v>6347.200000000001</v>
      </c>
      <c r="E139" s="24">
        <f>E79+E129</f>
        <v>6106.1</v>
      </c>
      <c r="F139" s="75">
        <f>F79+F129</f>
        <v>0</v>
      </c>
      <c r="G139" s="50">
        <f>E139/C139</f>
        <v>1.2252387832089253</v>
      </c>
      <c r="H139" s="50" t="e">
        <f>E139/#REF!</f>
        <v>#REF!</v>
      </c>
      <c r="I139" s="50" t="e">
        <f>E139/#REF!</f>
        <v>#REF!</v>
      </c>
      <c r="J139" s="83">
        <f>E139/C139</f>
        <v>1.2252387832089253</v>
      </c>
      <c r="K139" s="51">
        <f>E139/D139</f>
        <v>0.9620147466599445</v>
      </c>
    </row>
    <row r="140" spans="1:11" ht="15.75">
      <c r="A140" s="22" t="s">
        <v>43</v>
      </c>
      <c r="B140" s="23"/>
      <c r="C140" s="24">
        <f>C80+C130</f>
        <v>8248.4</v>
      </c>
      <c r="D140" s="24">
        <f>D80+D130</f>
        <v>9676.5</v>
      </c>
      <c r="E140" s="24">
        <f>E80+E130</f>
        <v>8707.1</v>
      </c>
      <c r="F140" s="75">
        <f>F80+F130</f>
        <v>0</v>
      </c>
      <c r="G140" s="50">
        <f>E140/C140</f>
        <v>1.0556107851219632</v>
      </c>
      <c r="H140" s="50" t="e">
        <f>E140/#REF!</f>
        <v>#REF!</v>
      </c>
      <c r="I140" s="50" t="e">
        <f>E140/#REF!</f>
        <v>#REF!</v>
      </c>
      <c r="J140" s="83">
        <f>E140/C140</f>
        <v>1.0556107851219632</v>
      </c>
      <c r="K140" s="51">
        <f>E140/D140</f>
        <v>0.8998191494858678</v>
      </c>
    </row>
    <row r="141" spans="1:11" ht="15.75">
      <c r="A141" s="22" t="s">
        <v>44</v>
      </c>
      <c r="B141" s="23"/>
      <c r="C141" s="24">
        <f>C81+C131</f>
        <v>6782.200000000001</v>
      </c>
      <c r="D141" s="24">
        <f>D81+D131</f>
        <v>7628.200000000001</v>
      </c>
      <c r="E141" s="24">
        <f>E81+E131</f>
        <v>6784.8</v>
      </c>
      <c r="F141" s="75">
        <f>F81+F131</f>
        <v>0</v>
      </c>
      <c r="G141" s="50">
        <f>E141/C141</f>
        <v>1.0003833564330158</v>
      </c>
      <c r="H141" s="50" t="e">
        <f>E141/#REF!</f>
        <v>#REF!</v>
      </c>
      <c r="I141" s="50" t="e">
        <f>E141/#REF!</f>
        <v>#REF!</v>
      </c>
      <c r="J141" s="83">
        <f>E141/C141</f>
        <v>1.0003833564330158</v>
      </c>
      <c r="K141" s="51">
        <f>E141/D141</f>
        <v>0.889436564327102</v>
      </c>
    </row>
    <row r="142" spans="1:11" ht="15.75">
      <c r="A142" s="22" t="s">
        <v>45</v>
      </c>
      <c r="B142" s="23"/>
      <c r="C142" s="24">
        <f>C82+C132</f>
        <v>6248.800000000001</v>
      </c>
      <c r="D142" s="24">
        <f>D82+D132</f>
        <v>6765.4000000000015</v>
      </c>
      <c r="E142" s="24">
        <f>E82+E132</f>
        <v>6441.300000000001</v>
      </c>
      <c r="F142" s="75">
        <f>F82+F132</f>
        <v>0</v>
      </c>
      <c r="G142" s="50">
        <f>E142/C142</f>
        <v>1.0308059147356292</v>
      </c>
      <c r="H142" s="50" t="e">
        <f>E142/#REF!</f>
        <v>#REF!</v>
      </c>
      <c r="I142" s="50" t="e">
        <f>E142/#REF!</f>
        <v>#REF!</v>
      </c>
      <c r="J142" s="83">
        <f>E142/C142</f>
        <v>1.0308059147356292</v>
      </c>
      <c r="K142" s="51">
        <f>E142/D142</f>
        <v>0.9520944807402371</v>
      </c>
    </row>
    <row r="143" spans="1:11" ht="15.75">
      <c r="A143" s="22" t="s">
        <v>46</v>
      </c>
      <c r="B143" s="23"/>
      <c r="C143" s="24">
        <f>C83+C133</f>
        <v>9260.5</v>
      </c>
      <c r="D143" s="24">
        <f>D83+D133</f>
        <v>10131.8</v>
      </c>
      <c r="E143" s="24">
        <f>E83+E133</f>
        <v>9834.1</v>
      </c>
      <c r="F143" s="75">
        <f>F83+F133</f>
        <v>0</v>
      </c>
      <c r="G143" s="50">
        <f>E143/C143</f>
        <v>1.0619404999730035</v>
      </c>
      <c r="H143" s="50" t="e">
        <f>E143/#REF!</f>
        <v>#REF!</v>
      </c>
      <c r="I143" s="50" t="e">
        <f>E143/#REF!</f>
        <v>#REF!</v>
      </c>
      <c r="J143" s="83">
        <f>E143/C143</f>
        <v>1.0619404999730035</v>
      </c>
      <c r="K143" s="51">
        <f>E143/D143</f>
        <v>0.9706172644544899</v>
      </c>
    </row>
    <row r="144" spans="1:11" ht="15.75">
      <c r="A144" s="22" t="s">
        <v>47</v>
      </c>
      <c r="B144" s="23"/>
      <c r="C144" s="24">
        <f>C84+C134</f>
        <v>6062.5</v>
      </c>
      <c r="D144" s="24">
        <f>D84+D134</f>
        <v>6286.3</v>
      </c>
      <c r="E144" s="24">
        <f>E84+E134</f>
        <v>6073.9</v>
      </c>
      <c r="F144" s="75">
        <f>F84+F134</f>
        <v>0</v>
      </c>
      <c r="G144" s="50">
        <f>E144/C144</f>
        <v>1.001880412371134</v>
      </c>
      <c r="H144" s="50" t="e">
        <f>E144/#REF!</f>
        <v>#REF!</v>
      </c>
      <c r="I144" s="50" t="e">
        <f>E144/#REF!</f>
        <v>#REF!</v>
      </c>
      <c r="J144" s="83">
        <f>E144/C144</f>
        <v>1.001880412371134</v>
      </c>
      <c r="K144" s="51">
        <f>E144/D144</f>
        <v>0.9662122393140639</v>
      </c>
    </row>
    <row r="145" spans="1:11" ht="15.75">
      <c r="A145" s="22" t="s">
        <v>48</v>
      </c>
      <c r="B145" s="23"/>
      <c r="C145" s="24">
        <f>C85+C135</f>
        <v>8071</v>
      </c>
      <c r="D145" s="24">
        <f>D85+D135</f>
        <v>9578.3</v>
      </c>
      <c r="E145" s="24">
        <f>E85+E135</f>
        <v>9356.6</v>
      </c>
      <c r="F145" s="75">
        <f>F85+F135</f>
        <v>0</v>
      </c>
      <c r="G145" s="50">
        <f>E145/C145</f>
        <v>1.1592863337876347</v>
      </c>
      <c r="H145" s="50" t="e">
        <f>E145/#REF!</f>
        <v>#REF!</v>
      </c>
      <c r="I145" s="50" t="e">
        <f>E145/#REF!</f>
        <v>#REF!</v>
      </c>
      <c r="J145" s="83">
        <f>E145/C145</f>
        <v>1.1592863337876347</v>
      </c>
      <c r="K145" s="51">
        <f>E145/D145</f>
        <v>0.9768539302381426</v>
      </c>
    </row>
    <row r="146" spans="1:11" ht="15.75">
      <c r="A146" s="25" t="s">
        <v>49</v>
      </c>
      <c r="B146" s="23"/>
      <c r="C146" s="24">
        <f>C86+C136</f>
        <v>27823.399999999998</v>
      </c>
      <c r="D146" s="24">
        <f>D86+D136</f>
        <v>42600.6</v>
      </c>
      <c r="E146" s="24">
        <f>E86+E136</f>
        <v>41782.299999999996</v>
      </c>
      <c r="F146" s="24">
        <f>F86+F136</f>
        <v>0</v>
      </c>
      <c r="G146" s="50">
        <f>E146/C146</f>
        <v>1.5016964138099584</v>
      </c>
      <c r="H146" s="50" t="e">
        <f>E146/#REF!</f>
        <v>#REF!</v>
      </c>
      <c r="I146" s="50" t="e">
        <f>E146/#REF!</f>
        <v>#REF!</v>
      </c>
      <c r="J146" s="83">
        <f>E146/C146</f>
        <v>1.5016964138099584</v>
      </c>
      <c r="K146" s="51">
        <f>E146/D146</f>
        <v>0.9807913503565677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65:B65"/>
    <mergeCell ref="A76:B76"/>
    <mergeCell ref="A77:B77"/>
    <mergeCell ref="J3:J4"/>
    <mergeCell ref="K3:K4"/>
    <mergeCell ref="D3:D4"/>
    <mergeCell ref="A3:A4"/>
    <mergeCell ref="B3:B4"/>
    <mergeCell ref="C3:C4"/>
    <mergeCell ref="A1:F1"/>
    <mergeCell ref="A2:F2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2021-02-09T06:14:54Z</dcterms:modified>
  <cp:category/>
  <cp:version/>
  <cp:contentType/>
  <cp:contentStatus/>
</cp:coreProperties>
</file>