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бюджет округа" sheetId="1" r:id="rId1"/>
  </sheets>
  <definedNames/>
  <calcPr fullCalcOnLoad="1"/>
</workbook>
</file>

<file path=xl/sharedStrings.xml><?xml version="1.0" encoding="utf-8"?>
<sst xmlns="http://schemas.openxmlformats.org/spreadsheetml/2006/main" count="175" uniqueCount="160">
  <si>
    <t xml:space="preserve"> СПРАВКА</t>
  </si>
  <si>
    <t>КБК</t>
  </si>
  <si>
    <t>наименование доходов</t>
  </si>
  <si>
    <t>НДФЛ</t>
  </si>
  <si>
    <t>ЕНВД</t>
  </si>
  <si>
    <t xml:space="preserve">Единый с/х налог </t>
  </si>
  <si>
    <t>Госпошлина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</si>
  <si>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</si>
  <si>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</si>
  <si>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</si>
  <si>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</si>
  <si>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Плата за негат.возд.окр.среды</t>
  </si>
  <si>
    <t>Доходы от продажи зем.уч.</t>
  </si>
  <si>
    <t>Штрафные санкции</t>
  </si>
  <si>
    <t>Прочие неналоговые доходы</t>
  </si>
  <si>
    <t>итого по неналоговым доходам</t>
  </si>
  <si>
    <t>ИТОГО НАЛОГОВЫЕ И НЕНАЛОГОВЫЕ</t>
  </si>
  <si>
    <t xml:space="preserve"> БЕЗВОЗМЕЗДНЫЕ  ПОСТУПЛЕНИЯ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</si>
  <si>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</si>
  <si>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</si>
  <si>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</si>
  <si>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</si>
  <si>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</si>
  <si>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>% исполнения к  плану года</t>
  </si>
  <si>
    <t>Иные межбюджетные трансферты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</si>
  <si>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</si>
  <si>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</si>
  <si>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</si>
  <si>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Доходы от продажи имущества</t>
  </si>
  <si>
    <t>акцизы на нефтепродукты</t>
  </si>
  <si>
    <t>Доходы от компенсации затрат</t>
  </si>
  <si>
    <t>Земельный налог с юр.лиц</t>
  </si>
  <si>
    <t>Земельный налог с физ.лиц</t>
  </si>
  <si>
    <t xml:space="preserve">Прочие налоговые доходы </t>
  </si>
  <si>
    <t>Налог, взимаемый в связи с применением патентной системы н/о</t>
  </si>
  <si>
    <t>2 19 60010 05 0000 151</t>
  </si>
  <si>
    <t xml:space="preserve">УСН </t>
  </si>
  <si>
    <t>2 04 05020 10 0000 180</t>
  </si>
  <si>
    <t>Безвозмездные поступления от негосударственных организаций</t>
  </si>
  <si>
    <t>Плата по соглашениям  об установлении сервитута</t>
  </si>
  <si>
    <t>Прочие безвозмездные поступления</t>
  </si>
  <si>
    <t xml:space="preserve"> об исполнении бюджета Сосновского муниципального округа</t>
  </si>
  <si>
    <t>план МФ на 2023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</si>
  <si>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2023 год</t>
    </r>
  </si>
  <si>
    <t>182 1 01 02000 01 0000 110</t>
  </si>
  <si>
    <t>182 1 03 02000 01 0000 110</t>
  </si>
  <si>
    <t>182 1 05 02000 02 0000 110</t>
  </si>
  <si>
    <t>182 1 05 01000 01 0000 110</t>
  </si>
  <si>
    <t>182 1 05 03000 01 0000 110</t>
  </si>
  <si>
    <t>182 1 05 04060 02 0000 110</t>
  </si>
  <si>
    <t>182 1 06 01020 14 0000 110</t>
  </si>
  <si>
    <t>182 1 06 06032 14 0000 110</t>
  </si>
  <si>
    <t>182 1 06 06042 14 0000 110</t>
  </si>
  <si>
    <t>000 1 08 03010 01 0000 110</t>
  </si>
  <si>
    <t>000 1 09 00000 00 0000 110</t>
  </si>
  <si>
    <t>366 1 11 05012 14 0000 120</t>
  </si>
  <si>
    <t>366 1 11 05024 14 0000 120</t>
  </si>
  <si>
    <t>366 1 11 05034 14 0000 120</t>
  </si>
  <si>
    <t>366 1 11 05324 14 0000 120</t>
  </si>
  <si>
    <t>366 1 11 09044 14 0000 120</t>
  </si>
  <si>
    <t>000 1 12 01000 01 0000 120</t>
  </si>
  <si>
    <t>000 1 13 02994 14 0000 130</t>
  </si>
  <si>
    <t>366 1 14 02043 14 0000 410</t>
  </si>
  <si>
    <t>366 1 14 06012 14 0000 430</t>
  </si>
  <si>
    <t>000 1 16 00000 00 0000 140</t>
  </si>
  <si>
    <t>000 1 17 00000 00 0000 180</t>
  </si>
  <si>
    <t>000 2 00 00000 00 0000 000</t>
  </si>
  <si>
    <t>000 2 02 00000 00 0000 000</t>
  </si>
  <si>
    <t>000 2 02 15000 00 0000 150</t>
  </si>
  <si>
    <t>000 2 02 20000 00 0000 150</t>
  </si>
  <si>
    <t>000 2 02 30000 00 0000 150</t>
  </si>
  <si>
    <t>2 02 40000 14 0000 150</t>
  </si>
  <si>
    <t>св.200%</t>
  </si>
  <si>
    <t>2 07 04050 14 0000 150</t>
  </si>
  <si>
    <t>на 01 сентября 2023 года</t>
  </si>
  <si>
    <t>исполнено на 01 сентября</t>
  </si>
  <si>
    <t>000 2 02 15001 14 0000 150</t>
  </si>
  <si>
    <t>Дотации бюджетам муниципальных округов на выравнивание  бюджетной обеспеченности</t>
  </si>
  <si>
    <t>000 2 02 15002 14 0000 150</t>
  </si>
  <si>
    <t>Дотации бюджетам муниципальных округов на поддержку мер по сбалансированности  бюджетной обеспеченности бюджетов</t>
  </si>
  <si>
    <t>000 2 02 25304 14 0000 150</t>
  </si>
  <si>
    <t>Субсидии на организацию бесплатного горячего питания обучающихся, получающих начальное образование</t>
  </si>
  <si>
    <t>000 2 02 25467 14 0000 150</t>
  </si>
  <si>
    <t>субсидии на обеспечение развития и укрепления МТБ ДК</t>
  </si>
  <si>
    <t>000 2 02 25497 14 0000 150</t>
  </si>
  <si>
    <t>Субсидии на обеспечение жильем молодых семей</t>
  </si>
  <si>
    <t>000 2 02 25519 14 0000 150</t>
  </si>
  <si>
    <t>субсидии на поддержку отрасли культуры</t>
  </si>
  <si>
    <t>000 2 02 20077 14 0000 150</t>
  </si>
  <si>
    <t>субсидии на реализацию мероприятий в рамках АИП</t>
  </si>
  <si>
    <t>000 2 02 25555 14 0000 150</t>
  </si>
  <si>
    <t>Субсидии на поддержку гос.и муниц. Программ формирования современной городской среды</t>
  </si>
  <si>
    <t>000 2 02 25576 14 0000 150</t>
  </si>
  <si>
    <t>Субсидии на благоустройство сельских территорий</t>
  </si>
  <si>
    <t>000 2 02 20216 14 0000 150</t>
  </si>
  <si>
    <t>субсидии на софинансирование капитальных вложений  и проектирование (строительство) автомобильных дорог</t>
  </si>
  <si>
    <t>000 2 02 29999 14 0000 150</t>
  </si>
  <si>
    <t>Субсидии на реализацию мероприятий по модернизации пищеблоков</t>
  </si>
  <si>
    <t>Прочие субсидии бюджетам муниципальных районов</t>
  </si>
  <si>
    <t>в том числе:</t>
  </si>
  <si>
    <t>субидии на содержание объектов благоустройства и общественных территорий</t>
  </si>
  <si>
    <t>субсидии на проведение комплексных кадастровых работ</t>
  </si>
  <si>
    <t>Субсидии, на оказание частичной финансовой поддержки районных средств массовой информации</t>
  </si>
  <si>
    <t>субсидии на проведение ремонта дворовых территорий</t>
  </si>
  <si>
    <t>субсидии на реализацию мероприятий в рамках проекта "Память поколений"</t>
  </si>
  <si>
    <t>Субсидии на приобретение контейнеров или бункеров</t>
  </si>
  <si>
    <t>субсидии на реализацию проекта инициативного бюджетирования "Вам решать!"</t>
  </si>
  <si>
    <t>субсидии на кап.ремонт образовательных организаций</t>
  </si>
  <si>
    <t>Субсидии на создание контейнерных площадок</t>
  </si>
  <si>
    <t>Субсидии на реализацию мероприятий по исполнению требований по антитеррористической защищенности объектов образования</t>
  </si>
  <si>
    <t>000 2 02 35118 14 0000 150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</si>
  <si>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</si>
  <si>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000 2 02 35502 14 0000 150</t>
  </si>
  <si>
    <t>субвенции на поддержку с/х в области растениеводства</t>
  </si>
  <si>
    <t>2 02 35120 14 0000 150</t>
  </si>
  <si>
    <t>Субвенции на составление списка присяжных заседаталей</t>
  </si>
  <si>
    <t>2 02 35303 14 0000 150</t>
  </si>
  <si>
    <t>субвенции на выплаты ежемесячного денежного вознаграждения за классное руководство</t>
  </si>
  <si>
    <t>2 02 30024 14 0000 150</t>
  </si>
  <si>
    <t xml:space="preserve"> Субвенции  бюджетам  муниципальных   районов   на выполнение  передаваемых   полномочий   субъектов Российской Федерации,</t>
  </si>
  <si>
    <t>в том числе :</t>
  </si>
  <si>
    <t xml:space="preserve">Субвенция на выполнение полномочий органов государственной власти Нижегородской области по расчету и предоставлению дотаций  поселениям </t>
  </si>
  <si>
    <t>Субвенция на осуществление полномочий в области общего образования</t>
  </si>
  <si>
    <t>Субвенция на приобретение путевок в лагеря</t>
  </si>
  <si>
    <t>Субвенции бюджетам муниципальных  районов  на поддержку племенного животноводства</t>
  </si>
  <si>
    <t>Субвенция на возмещение производителям зерновых культур части затрат на производство и реализацию зерновых культур</t>
  </si>
  <si>
    <t xml:space="preserve"> Субвенции на осуществление государственных полномочий по исполнению функций комиссий по делам несовершеннолетних и защите их прав</t>
  </si>
  <si>
    <t>Субвенция на осуществление отдельных государственных полномочий по опеке и попечительству в отношении совершеннолетних граждан</t>
  </si>
  <si>
    <t>субвенции за работу по подготовке и проведению ГИА</t>
  </si>
  <si>
    <t>Субвенции на исполнение полномочий по фин.обеспечению осуществления присмотра и ухода за детьми -инвалидами</t>
  </si>
  <si>
    <t>субвенция на возмещение затрат на приобретение оборудования и техники</t>
  </si>
  <si>
    <t>Субвенция на осуществление отдельных государственных полномочий по опеке и попечительству в отношении несовершеннолетних граждан</t>
  </si>
  <si>
    <t>субвенция по финансовому обеспечению двухразовым питанием</t>
  </si>
  <si>
    <t>субвенции на ремонт жилых помещений детям- сиротам</t>
  </si>
  <si>
    <t>субвенции на мероприятия по предупреждению и ликвидации болезней животных</t>
  </si>
  <si>
    <t>субвенции на отлов и содержание животных без владельцев</t>
  </si>
  <si>
    <t>субвенции на создание адмнистративных комиссий</t>
  </si>
  <si>
    <t>Субвенция на осущ.гос.полномоч.по проведению аттестации педагог.и руководит.работников</t>
  </si>
  <si>
    <t>2 02 30029 14 0000 150</t>
  </si>
  <si>
    <t>Субвенция на компенсацию части родительской платы</t>
  </si>
  <si>
    <t>2 02 35502 14 0000 150</t>
  </si>
  <si>
    <t>Субвенции бюджетам муниципальных районов на приобретение элитных семян</t>
  </si>
  <si>
    <t>Субвенция на обеспечение прироста с/х продукции собственного производства</t>
  </si>
  <si>
    <t>2 02 35508 14 0000 150</t>
  </si>
  <si>
    <t>Субвенции на возмещение  части затрат на поддержку племенного животноводства</t>
  </si>
  <si>
    <t>2 02 39998 14 0000 150</t>
  </si>
  <si>
    <t>Единая субвенция</t>
  </si>
  <si>
    <t>2 02 35082 14 0000 150</t>
  </si>
  <si>
    <t>Субвенции на обеспечение жильем детей -сирот</t>
  </si>
  <si>
    <t>2 02 35134 14 0000 150</t>
  </si>
  <si>
    <t>Субвенции на обеспечение жильем отдельных категорий граждан</t>
  </si>
  <si>
    <t>Субвенции на возмещение части затрат на поддержку собственного производства молока</t>
  </si>
  <si>
    <t>2 02 49999 14 0000 150</t>
  </si>
  <si>
    <t>Иные МБТ из Фонда на поддержку территорий</t>
  </si>
  <si>
    <t>Иные МБТ на реализацию социально значимых мероприятий</t>
  </si>
  <si>
    <t>МБТ на фин.обеспечение деятельности центров образованияя цифрового и гуманитарного профилей "Точка роста"</t>
  </si>
  <si>
    <t>2 02 45179 14 0000 150</t>
  </si>
  <si>
    <t>МБТ на 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</si>
  <si>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иные МБТ на выплату з/п ОМСУ</t>
  </si>
  <si>
    <t>Иные МБТ на возмещение %  ставки по кредитам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</si>
</sst>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43">
    <font>
      <sz val="10"/>
      <name val="Arial Cyr"/>
      <family val="0"/>
    </font>
    <font>
      <b/>
      <sz val="12"/>
      <name val="Arial Cyr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72" fontId="5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173" fontId="5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4" fontId="1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174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74" fontId="5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vertical="top" wrapText="1" indent="1"/>
    </xf>
    <xf numFmtId="0" fontId="8" fillId="0" borderId="13" xfId="0" applyFont="1" applyFill="1" applyBorder="1" applyAlignment="1">
      <alignment vertical="top" wrapText="1"/>
    </xf>
    <xf numFmtId="174" fontId="5" fillId="0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0"/>
  <sheetViews>
    <sheetView tabSelected="1" zoomScaleSheetLayoutView="100" zoomScalePageLayoutView="0" workbookViewId="0" topLeftCell="A1">
      <selection activeCell="A69" sqref="A69:IV69"/>
    </sheetView>
  </sheetViews>
  <sheetFormatPr defaultColWidth="9.00390625" defaultRowHeight="12.75" outlineLevelRow="1" outlineLevelCol="1"/>
  <cols>
    <col min="1" max="1" width="29.75390625" style="11" customWidth="1"/>
    <col min="2" max="2" width="34.125" style="11" customWidth="1"/>
    <col min="3" max="3" width="14.00390625" style="11" customWidth="1" outlineLevel="1"/>
    <col min="4" max="4" width="15.00390625" style="11" customWidth="1" outlineLevel="1"/>
    <col min="5" max="5" width="14.25390625" style="11" customWidth="1"/>
    <col min="6" max="6" width="15.375" style="11" customWidth="1"/>
    <col min="7" max="7" width="16.625" style="11" customWidth="1"/>
    <col min="8" max="16384" width="9.125" style="11" customWidth="1"/>
  </cols>
  <sheetData>
    <row r="1" spans="1:7" ht="17.25" customHeight="1">
      <c r="A1" s="43" t="s">
        <v>0</v>
      </c>
      <c r="B1" s="43"/>
      <c r="C1" s="43"/>
      <c r="D1" s="43"/>
      <c r="E1" s="43"/>
      <c r="F1" s="43"/>
      <c r="G1" s="43"/>
    </row>
    <row r="2" spans="1:7" ht="15.75">
      <c r="A2" s="43" t="s">
        <v>41</v>
      </c>
      <c r="B2" s="43"/>
      <c r="C2" s="43"/>
      <c r="D2" s="43"/>
      <c r="E2" s="43"/>
      <c r="F2" s="43"/>
      <c r="G2" s="43"/>
    </row>
    <row r="3" spans="1:7" ht="15.75">
      <c r="A3" s="43" t="s">
        <v>74</v>
      </c>
      <c r="B3" s="43"/>
      <c r="C3" s="43"/>
      <c r="D3" s="43"/>
      <c r="E3" s="43"/>
      <c r="F3" s="43"/>
      <c r="G3" s="43"/>
    </row>
    <row r="4" spans="1:7" ht="87" customHeight="1">
      <c r="A4" s="2" t="s">
        <v>1</v>
      </c>
      <c r="B4" s="3" t="s">
        <v>2</v>
      </c>
      <c r="C4" s="20" t="s">
        <v>42</v>
      </c>
      <c r="D4" s="4" t="s">
        <v>43</v>
      </c>
      <c r="E4" s="4" t="s">
        <v>75</v>
      </c>
      <c r="F4" s="4" t="s">
        <v>23</v>
      </c>
      <c r="G4" s="4" t="s">
        <v>27</v>
      </c>
    </row>
    <row r="5" spans="1:7" ht="15.75" outlineLevel="1">
      <c r="A5" s="5" t="s">
        <v>44</v>
      </c>
      <c r="B5" s="10" t="s">
        <v>3</v>
      </c>
      <c r="C5" s="17">
        <v>201736.6</v>
      </c>
      <c r="D5" s="17">
        <v>201736.6</v>
      </c>
      <c r="E5" s="17">
        <v>140326.7</v>
      </c>
      <c r="F5" s="21">
        <f>E5/C5</f>
        <v>0.6955936602480661</v>
      </c>
      <c r="G5" s="21">
        <f>E5/D5</f>
        <v>0.6955936602480661</v>
      </c>
    </row>
    <row r="6" spans="1:7" ht="15.75" outlineLevel="1">
      <c r="A6" s="5" t="s">
        <v>45</v>
      </c>
      <c r="B6" s="10" t="s">
        <v>29</v>
      </c>
      <c r="C6" s="17">
        <v>13602.3</v>
      </c>
      <c r="D6" s="17">
        <v>15657.6</v>
      </c>
      <c r="E6" s="17">
        <v>10384.2</v>
      </c>
      <c r="F6" s="21">
        <f>E6/C6</f>
        <v>0.7634150106967205</v>
      </c>
      <c r="G6" s="21">
        <f>E6/D6</f>
        <v>0.6632050889025138</v>
      </c>
    </row>
    <row r="7" spans="1:7" ht="15.75" outlineLevel="1">
      <c r="A7" s="5" t="s">
        <v>46</v>
      </c>
      <c r="B7" s="10" t="s">
        <v>4</v>
      </c>
      <c r="C7" s="17"/>
      <c r="D7" s="17"/>
      <c r="E7" s="17">
        <v>-117.8</v>
      </c>
      <c r="F7" s="21"/>
      <c r="G7" s="21"/>
    </row>
    <row r="8" spans="1:7" ht="15.75" outlineLevel="1">
      <c r="A8" s="5" t="s">
        <v>47</v>
      </c>
      <c r="B8" s="10" t="s">
        <v>36</v>
      </c>
      <c r="C8" s="17">
        <v>11923.2</v>
      </c>
      <c r="D8" s="17">
        <v>11923.2</v>
      </c>
      <c r="E8" s="17">
        <v>7385.8</v>
      </c>
      <c r="F8" s="21">
        <f aca="true" t="shared" si="0" ref="F8:F14">E8/C8</f>
        <v>0.6194477992485239</v>
      </c>
      <c r="G8" s="21">
        <f aca="true" t="shared" si="1" ref="G8:G14">E8/D8</f>
        <v>0.6194477992485239</v>
      </c>
    </row>
    <row r="9" spans="1:7" ht="15.75" outlineLevel="1">
      <c r="A9" s="5" t="s">
        <v>48</v>
      </c>
      <c r="B9" s="10" t="s">
        <v>5</v>
      </c>
      <c r="C9" s="17">
        <v>69</v>
      </c>
      <c r="D9" s="17">
        <v>69</v>
      </c>
      <c r="E9" s="17">
        <v>99.6</v>
      </c>
      <c r="F9" s="21">
        <f t="shared" si="0"/>
        <v>1.443478260869565</v>
      </c>
      <c r="G9" s="21">
        <f t="shared" si="1"/>
        <v>1.443478260869565</v>
      </c>
    </row>
    <row r="10" spans="1:7" ht="47.25" outlineLevel="1">
      <c r="A10" s="5" t="s">
        <v>49</v>
      </c>
      <c r="B10" s="10" t="s">
        <v>34</v>
      </c>
      <c r="C10" s="17">
        <v>1917</v>
      </c>
      <c r="D10" s="17">
        <v>1917</v>
      </c>
      <c r="E10" s="7">
        <v>797.7</v>
      </c>
      <c r="F10" s="21">
        <f t="shared" si="0"/>
        <v>0.41611893583724574</v>
      </c>
      <c r="G10" s="21">
        <f t="shared" si="1"/>
        <v>0.41611893583724574</v>
      </c>
    </row>
    <row r="11" spans="1:7" ht="15.75" outlineLevel="1">
      <c r="A11" s="5" t="s">
        <v>50</v>
      </c>
      <c r="B11" s="10" t="s">
        <v>26</v>
      </c>
      <c r="C11" s="17">
        <v>5587</v>
      </c>
      <c r="D11" s="17">
        <v>5587</v>
      </c>
      <c r="E11" s="17">
        <v>745.9</v>
      </c>
      <c r="F11" s="21">
        <f t="shared" si="0"/>
        <v>0.13350635403615535</v>
      </c>
      <c r="G11" s="21">
        <f t="shared" si="1"/>
        <v>0.13350635403615535</v>
      </c>
    </row>
    <row r="12" spans="1:7" ht="15.75" outlineLevel="1">
      <c r="A12" s="5" t="s">
        <v>51</v>
      </c>
      <c r="B12" s="10" t="s">
        <v>31</v>
      </c>
      <c r="C12" s="17">
        <v>3416</v>
      </c>
      <c r="D12" s="17">
        <v>3416</v>
      </c>
      <c r="E12" s="17">
        <v>2162.5</v>
      </c>
      <c r="F12" s="21">
        <f t="shared" si="0"/>
        <v>0.6330503512880562</v>
      </c>
      <c r="G12" s="21">
        <f t="shared" si="1"/>
        <v>0.6330503512880562</v>
      </c>
    </row>
    <row r="13" spans="1:7" ht="15.75" outlineLevel="1">
      <c r="A13" s="5" t="s">
        <v>52</v>
      </c>
      <c r="B13" s="10" t="s">
        <v>32</v>
      </c>
      <c r="C13" s="17">
        <v>9836</v>
      </c>
      <c r="D13" s="17">
        <v>9836</v>
      </c>
      <c r="E13" s="17">
        <v>486.6</v>
      </c>
      <c r="F13" s="21">
        <f t="shared" si="0"/>
        <v>0.04947132980886539</v>
      </c>
      <c r="G13" s="21">
        <f t="shared" si="1"/>
        <v>0.04947132980886539</v>
      </c>
    </row>
    <row r="14" spans="1:7" ht="15.75" outlineLevel="1">
      <c r="A14" s="5" t="s">
        <v>53</v>
      </c>
      <c r="B14" s="10" t="s">
        <v>6</v>
      </c>
      <c r="C14" s="17">
        <v>1553</v>
      </c>
      <c r="D14" s="17">
        <v>1553</v>
      </c>
      <c r="E14" s="17">
        <v>760.7</v>
      </c>
      <c r="F14" s="21">
        <f t="shared" si="0"/>
        <v>0.48982614294913074</v>
      </c>
      <c r="G14" s="21">
        <f t="shared" si="1"/>
        <v>0.48982614294913074</v>
      </c>
    </row>
    <row r="15" spans="1:7" ht="15.75" outlineLevel="1">
      <c r="A15" s="5" t="s">
        <v>54</v>
      </c>
      <c r="B15" s="10" t="s">
        <v>33</v>
      </c>
      <c r="C15" s="17"/>
      <c r="D15" s="17"/>
      <c r="E15" s="17"/>
      <c r="F15" s="21"/>
      <c r="G15" s="21"/>
    </row>
    <row r="16" spans="1:7" s="12" customFormat="1" ht="15.75" outlineLevel="1">
      <c r="A16" s="41" t="s">
        <v>7</v>
      </c>
      <c r="B16" s="41"/>
      <c r="C16" s="15">
        <f>SUM(C5:C15)</f>
        <v>249640.1</v>
      </c>
      <c r="D16" s="15">
        <f>SUM(D5:D15)</f>
        <v>251695.40000000002</v>
      </c>
      <c r="E16" s="15">
        <f>SUM(E5:E15)</f>
        <v>163031.90000000005</v>
      </c>
      <c r="F16" s="8">
        <f>E16/C16</f>
        <v>0.6530677563420302</v>
      </c>
      <c r="G16" s="8">
        <f>E16/D16</f>
        <v>0.6477349208606913</v>
      </c>
    </row>
    <row r="17" spans="1:7" ht="15.75" outlineLevel="1">
      <c r="A17" s="5" t="s">
        <v>55</v>
      </c>
      <c r="B17" s="6" t="s">
        <v>8</v>
      </c>
      <c r="C17" s="17">
        <v>7062.1</v>
      </c>
      <c r="D17" s="17">
        <v>7062.1</v>
      </c>
      <c r="E17" s="7">
        <v>4407.4</v>
      </c>
      <c r="F17" s="21">
        <f>E17/C17</f>
        <v>0.6240919839707735</v>
      </c>
      <c r="G17" s="21">
        <f>E17/D17</f>
        <v>0.6240919839707735</v>
      </c>
    </row>
    <row r="18" spans="1:7" ht="15.75" outlineLevel="1">
      <c r="A18" s="5" t="s">
        <v>56</v>
      </c>
      <c r="B18" s="6" t="s">
        <v>8</v>
      </c>
      <c r="C18" s="17">
        <v>363.6</v>
      </c>
      <c r="D18" s="17">
        <v>363.6</v>
      </c>
      <c r="E18" s="7">
        <v>280.4</v>
      </c>
      <c r="F18" s="21">
        <f>E18/C18</f>
        <v>0.7711771177117711</v>
      </c>
      <c r="G18" s="21">
        <f>E18/D18</f>
        <v>0.7711771177117711</v>
      </c>
    </row>
    <row r="19" spans="1:7" ht="31.5" outlineLevel="1">
      <c r="A19" s="5" t="s">
        <v>57</v>
      </c>
      <c r="B19" s="10" t="s">
        <v>9</v>
      </c>
      <c r="C19" s="17">
        <v>1050</v>
      </c>
      <c r="D19" s="17">
        <v>1050</v>
      </c>
      <c r="E19" s="7">
        <v>1201.5</v>
      </c>
      <c r="F19" s="21">
        <f>E19/C19</f>
        <v>1.1442857142857144</v>
      </c>
      <c r="G19" s="21">
        <f>E19/D19</f>
        <v>1.1442857142857144</v>
      </c>
    </row>
    <row r="20" spans="1:7" ht="31.5" outlineLevel="1">
      <c r="A20" s="5" t="s">
        <v>58</v>
      </c>
      <c r="B20" s="10" t="s">
        <v>39</v>
      </c>
      <c r="C20" s="17">
        <v>1</v>
      </c>
      <c r="D20" s="17">
        <v>1</v>
      </c>
      <c r="E20" s="7">
        <v>-0.1</v>
      </c>
      <c r="F20" s="21">
        <v>0</v>
      </c>
      <c r="G20" s="21">
        <v>0</v>
      </c>
    </row>
    <row r="21" spans="1:7" ht="31.5" outlineLevel="1">
      <c r="A21" s="5" t="s">
        <v>59</v>
      </c>
      <c r="B21" s="10" t="s">
        <v>10</v>
      </c>
      <c r="C21" s="17">
        <v>651.3</v>
      </c>
      <c r="D21" s="17">
        <v>651.3</v>
      </c>
      <c r="E21" s="7">
        <v>669.5</v>
      </c>
      <c r="F21" s="21">
        <f aca="true" t="shared" si="2" ref="F21:F26">E21/C21</f>
        <v>1.0279441117764472</v>
      </c>
      <c r="G21" s="21">
        <f>E21/D21</f>
        <v>1.0279441117764472</v>
      </c>
    </row>
    <row r="22" spans="1:7" ht="15.75" outlineLevel="1">
      <c r="A22" s="5" t="s">
        <v>60</v>
      </c>
      <c r="B22" s="10" t="s">
        <v>11</v>
      </c>
      <c r="C22" s="17">
        <v>70.2</v>
      </c>
      <c r="D22" s="17">
        <v>70.2</v>
      </c>
      <c r="E22" s="7">
        <v>76.5</v>
      </c>
      <c r="F22" s="21">
        <f t="shared" si="2"/>
        <v>1.0897435897435896</v>
      </c>
      <c r="G22" s="21">
        <f>E22/D22</f>
        <v>1.0897435897435896</v>
      </c>
    </row>
    <row r="23" spans="1:7" ht="15.75" outlineLevel="1">
      <c r="A23" s="5" t="s">
        <v>61</v>
      </c>
      <c r="B23" s="10" t="s">
        <v>30</v>
      </c>
      <c r="C23" s="17">
        <v>3705.3</v>
      </c>
      <c r="D23" s="17">
        <v>3705.3</v>
      </c>
      <c r="E23" s="17">
        <v>4263.9</v>
      </c>
      <c r="F23" s="21">
        <f t="shared" si="2"/>
        <v>1.1507570237227753</v>
      </c>
      <c r="G23" s="21">
        <f>E23/D23</f>
        <v>1.1507570237227753</v>
      </c>
    </row>
    <row r="24" spans="1:7" ht="15.75" outlineLevel="1">
      <c r="A24" s="5" t="s">
        <v>62</v>
      </c>
      <c r="B24" s="10" t="s">
        <v>28</v>
      </c>
      <c r="C24" s="17">
        <v>200</v>
      </c>
      <c r="D24" s="17">
        <v>200</v>
      </c>
      <c r="E24" s="7">
        <v>371</v>
      </c>
      <c r="F24" s="21">
        <f t="shared" si="2"/>
        <v>1.855</v>
      </c>
      <c r="G24" s="21">
        <f>E24/D24</f>
        <v>1.855</v>
      </c>
    </row>
    <row r="25" spans="1:7" ht="30.75" customHeight="1" outlineLevel="1">
      <c r="A25" s="5" t="s">
        <v>63</v>
      </c>
      <c r="B25" s="10" t="s">
        <v>12</v>
      </c>
      <c r="C25" s="17">
        <v>580</v>
      </c>
      <c r="D25" s="17">
        <v>580</v>
      </c>
      <c r="E25" s="7">
        <v>1548.2</v>
      </c>
      <c r="F25" s="21">
        <f t="shared" si="2"/>
        <v>2.6693103448275863</v>
      </c>
      <c r="G25" s="22" t="s">
        <v>72</v>
      </c>
    </row>
    <row r="26" spans="1:7" ht="15.75" outlineLevel="1">
      <c r="A26" s="5" t="s">
        <v>64</v>
      </c>
      <c r="B26" s="10" t="s">
        <v>13</v>
      </c>
      <c r="C26" s="17">
        <v>640</v>
      </c>
      <c r="D26" s="17">
        <v>640</v>
      </c>
      <c r="E26" s="7">
        <v>208.4</v>
      </c>
      <c r="F26" s="21">
        <f t="shared" si="2"/>
        <v>0.325625</v>
      </c>
      <c r="G26" s="21">
        <f aca="true" t="shared" si="3" ref="G26:G45">E26/D26</f>
        <v>0.325625</v>
      </c>
    </row>
    <row r="27" spans="1:7" ht="15.75" outlineLevel="1">
      <c r="A27" s="5" t="s">
        <v>65</v>
      </c>
      <c r="B27" s="10" t="s">
        <v>14</v>
      </c>
      <c r="C27" s="17"/>
      <c r="D27" s="17">
        <v>1362.4</v>
      </c>
      <c r="E27" s="7">
        <v>565.8</v>
      </c>
      <c r="F27" s="21"/>
      <c r="G27" s="21">
        <f t="shared" si="3"/>
        <v>0.4152965355255431</v>
      </c>
    </row>
    <row r="28" spans="1:249" ht="15.75" outlineLevel="1">
      <c r="A28" s="40" t="s">
        <v>15</v>
      </c>
      <c r="B28" s="40"/>
      <c r="C28" s="15">
        <f>SUM(C17:C27)</f>
        <v>14323.5</v>
      </c>
      <c r="D28" s="15">
        <f>SUM(D17:D27)</f>
        <v>15685.9</v>
      </c>
      <c r="E28" s="15">
        <f>SUM(E17:E27)</f>
        <v>13592.499999999998</v>
      </c>
      <c r="F28" s="8">
        <f aca="true" t="shared" si="4" ref="F28:F39">E28/C28</f>
        <v>0.9489649876077773</v>
      </c>
      <c r="G28" s="8">
        <f t="shared" si="3"/>
        <v>0.8665425637037083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</row>
    <row r="29" spans="1:7" s="13" customFormat="1" ht="15.75" outlineLevel="1">
      <c r="A29" s="42" t="s">
        <v>16</v>
      </c>
      <c r="B29" s="42"/>
      <c r="C29" s="15">
        <f>C16+C28</f>
        <v>263963.6</v>
      </c>
      <c r="D29" s="15">
        <f>D16+D28</f>
        <v>267381.30000000005</v>
      </c>
      <c r="E29" s="15">
        <f>E16+E28</f>
        <v>176624.40000000005</v>
      </c>
      <c r="F29" s="8">
        <f t="shared" si="4"/>
        <v>0.6691240761983852</v>
      </c>
      <c r="G29" s="8">
        <f t="shared" si="3"/>
        <v>0.6605712516170728</v>
      </c>
    </row>
    <row r="30" spans="1:249" ht="31.5">
      <c r="A30" s="14" t="s">
        <v>66</v>
      </c>
      <c r="B30" s="1" t="s">
        <v>17</v>
      </c>
      <c r="C30" s="15">
        <f>C31+C97+C98+C99</f>
        <v>487080.89999999985</v>
      </c>
      <c r="D30" s="15">
        <f>D31+D97+D98+D99</f>
        <v>685775.7</v>
      </c>
      <c r="E30" s="15">
        <f>E31+E97+E98+E99</f>
        <v>459560.49999999994</v>
      </c>
      <c r="F30" s="8">
        <f t="shared" si="4"/>
        <v>0.943499324239567</v>
      </c>
      <c r="G30" s="8">
        <f t="shared" si="3"/>
        <v>0.6701323771023091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</row>
    <row r="31" spans="1:249" ht="63">
      <c r="A31" s="14" t="s">
        <v>67</v>
      </c>
      <c r="B31" s="1" t="s">
        <v>18</v>
      </c>
      <c r="C31" s="15">
        <f>C32+C35+C58+C90</f>
        <v>487080.89999999985</v>
      </c>
      <c r="D31" s="15">
        <f>D32+D35+D58+D90</f>
        <v>632775.1</v>
      </c>
      <c r="E31" s="15">
        <f>E32+E35+E58+E90</f>
        <v>413150.19999999995</v>
      </c>
      <c r="F31" s="8">
        <f t="shared" si="4"/>
        <v>0.8482167951976768</v>
      </c>
      <c r="G31" s="8">
        <f t="shared" si="3"/>
        <v>0.6529179166500072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</row>
    <row r="32" spans="1:249" ht="47.25">
      <c r="A32" s="14" t="s">
        <v>68</v>
      </c>
      <c r="B32" s="14" t="s">
        <v>19</v>
      </c>
      <c r="C32" s="15">
        <f>C33+C34</f>
        <v>206667.5</v>
      </c>
      <c r="D32" s="15">
        <f>D33+D34</f>
        <v>206667.5</v>
      </c>
      <c r="E32" s="15">
        <f>E33+E34</f>
        <v>172216.9</v>
      </c>
      <c r="F32" s="8">
        <f t="shared" si="4"/>
        <v>0.8333042205474978</v>
      </c>
      <c r="G32" s="8">
        <f t="shared" si="3"/>
        <v>0.8333042205474978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</row>
    <row r="33" spans="1:7" ht="63">
      <c r="A33" s="24" t="s">
        <v>76</v>
      </c>
      <c r="B33" s="24" t="s">
        <v>77</v>
      </c>
      <c r="C33" s="25">
        <v>179932</v>
      </c>
      <c r="D33" s="25">
        <v>179932</v>
      </c>
      <c r="E33" s="25">
        <v>149937.3</v>
      </c>
      <c r="F33" s="21">
        <f t="shared" si="4"/>
        <v>0.8332998021474779</v>
      </c>
      <c r="G33" s="21">
        <f t="shared" si="3"/>
        <v>0.8332998021474779</v>
      </c>
    </row>
    <row r="34" spans="1:7" ht="94.5">
      <c r="A34" s="24" t="s">
        <v>78</v>
      </c>
      <c r="B34" s="24" t="s">
        <v>79</v>
      </c>
      <c r="C34" s="25">
        <v>26735.5</v>
      </c>
      <c r="D34" s="25">
        <v>26735.5</v>
      </c>
      <c r="E34" s="25">
        <v>22279.6</v>
      </c>
      <c r="F34" s="21">
        <f t="shared" si="4"/>
        <v>0.8333339567242056</v>
      </c>
      <c r="G34" s="21">
        <f t="shared" si="3"/>
        <v>0.8333339567242056</v>
      </c>
    </row>
    <row r="35" spans="1:249" ht="63">
      <c r="A35" s="14" t="s">
        <v>69</v>
      </c>
      <c r="B35" s="14" t="s">
        <v>20</v>
      </c>
      <c r="C35" s="15">
        <f>C37+C38+C39+C40+C41+C42+C43+C44+C45+C36</f>
        <v>38502.3</v>
      </c>
      <c r="D35" s="15">
        <f>D37+D38+D39+D40+D41+D42+D43+D44+D45+D36</f>
        <v>163040.19999999998</v>
      </c>
      <c r="E35" s="15">
        <f>E37+E38+E39+E40+E41+E42+E43+E44+E45+E36</f>
        <v>60149.799999999996</v>
      </c>
      <c r="F35" s="8">
        <f t="shared" si="4"/>
        <v>1.5622391389605295</v>
      </c>
      <c r="G35" s="8">
        <f t="shared" si="3"/>
        <v>0.3689261912092846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</row>
    <row r="36" spans="1:7" ht="63">
      <c r="A36" s="26" t="s">
        <v>80</v>
      </c>
      <c r="B36" s="24" t="s">
        <v>81</v>
      </c>
      <c r="C36" s="17">
        <v>7877.3</v>
      </c>
      <c r="D36" s="17">
        <v>7877.3</v>
      </c>
      <c r="E36" s="17">
        <v>4755.7</v>
      </c>
      <c r="F36" s="21">
        <f t="shared" si="4"/>
        <v>0.6037220875172965</v>
      </c>
      <c r="G36" s="21">
        <f t="shared" si="3"/>
        <v>0.6037220875172965</v>
      </c>
    </row>
    <row r="37" spans="1:7" ht="31.5">
      <c r="A37" s="26" t="s">
        <v>82</v>
      </c>
      <c r="B37" s="24" t="s">
        <v>83</v>
      </c>
      <c r="C37" s="17">
        <v>1234.5</v>
      </c>
      <c r="D37" s="17">
        <v>1084.4</v>
      </c>
      <c r="E37" s="17">
        <v>1084.4</v>
      </c>
      <c r="F37" s="21">
        <f t="shared" si="4"/>
        <v>0.8784123126771973</v>
      </c>
      <c r="G37" s="21">
        <f t="shared" si="3"/>
        <v>1</v>
      </c>
    </row>
    <row r="38" spans="1:7" ht="31.5">
      <c r="A38" s="26" t="s">
        <v>84</v>
      </c>
      <c r="B38" s="24" t="s">
        <v>85</v>
      </c>
      <c r="C38" s="17">
        <v>1039.3</v>
      </c>
      <c r="D38" s="17">
        <v>1008.8</v>
      </c>
      <c r="E38" s="17">
        <v>1008.8</v>
      </c>
      <c r="F38" s="21">
        <f t="shared" si="4"/>
        <v>0.9706533243529298</v>
      </c>
      <c r="G38" s="21">
        <f t="shared" si="3"/>
        <v>1</v>
      </c>
    </row>
    <row r="39" spans="1:7" ht="31.5">
      <c r="A39" s="26" t="s">
        <v>86</v>
      </c>
      <c r="B39" s="24" t="s">
        <v>87</v>
      </c>
      <c r="C39" s="17">
        <v>59.2</v>
      </c>
      <c r="D39" s="17">
        <v>58.9</v>
      </c>
      <c r="E39" s="17">
        <v>58.9</v>
      </c>
      <c r="F39" s="21">
        <f t="shared" si="4"/>
        <v>0.9949324324324323</v>
      </c>
      <c r="G39" s="21">
        <f t="shared" si="3"/>
        <v>1</v>
      </c>
    </row>
    <row r="40" spans="1:7" ht="31.5">
      <c r="A40" s="26" t="s">
        <v>88</v>
      </c>
      <c r="B40" s="24" t="s">
        <v>89</v>
      </c>
      <c r="C40" s="17"/>
      <c r="D40" s="17">
        <v>1540.8</v>
      </c>
      <c r="E40" s="17">
        <v>1540.8</v>
      </c>
      <c r="F40" s="21"/>
      <c r="G40" s="21">
        <f t="shared" si="3"/>
        <v>1</v>
      </c>
    </row>
    <row r="41" spans="1:7" ht="47.25">
      <c r="A41" s="26" t="s">
        <v>90</v>
      </c>
      <c r="B41" s="24" t="s">
        <v>91</v>
      </c>
      <c r="C41" s="17">
        <v>173.1</v>
      </c>
      <c r="D41" s="17">
        <v>4113.2</v>
      </c>
      <c r="E41" s="17">
        <v>4113.2</v>
      </c>
      <c r="F41" s="22" t="s">
        <v>72</v>
      </c>
      <c r="G41" s="21">
        <f t="shared" si="3"/>
        <v>1</v>
      </c>
    </row>
    <row r="42" spans="1:7" ht="31.5">
      <c r="A42" s="26" t="s">
        <v>92</v>
      </c>
      <c r="B42" s="10" t="s">
        <v>93</v>
      </c>
      <c r="C42" s="20"/>
      <c r="D42" s="27">
        <v>747.4</v>
      </c>
      <c r="E42" s="28">
        <v>747.4</v>
      </c>
      <c r="F42" s="21"/>
      <c r="G42" s="21">
        <f t="shared" si="3"/>
        <v>1</v>
      </c>
    </row>
    <row r="43" spans="1:7" ht="63">
      <c r="A43" s="26" t="s">
        <v>94</v>
      </c>
      <c r="B43" s="24" t="s">
        <v>95</v>
      </c>
      <c r="C43" s="17"/>
      <c r="D43" s="17">
        <v>6854.3</v>
      </c>
      <c r="E43" s="17"/>
      <c r="F43" s="21"/>
      <c r="G43" s="21">
        <f t="shared" si="3"/>
        <v>0</v>
      </c>
    </row>
    <row r="44" spans="1:7" ht="47.25">
      <c r="A44" s="26" t="s">
        <v>96</v>
      </c>
      <c r="B44" s="24" t="s">
        <v>97</v>
      </c>
      <c r="C44" s="17"/>
      <c r="D44" s="17">
        <v>43.4</v>
      </c>
      <c r="E44" s="17">
        <v>43.4</v>
      </c>
      <c r="F44" s="21"/>
      <c r="G44" s="21">
        <f t="shared" si="3"/>
        <v>1</v>
      </c>
    </row>
    <row r="45" spans="1:7" ht="31.5">
      <c r="A45" s="38" t="s">
        <v>96</v>
      </c>
      <c r="B45" s="24" t="s">
        <v>98</v>
      </c>
      <c r="C45" s="27">
        <f>C48+C49+C50+C51+C52+C53+C54+C55+C56+C57+C47</f>
        <v>28118.9</v>
      </c>
      <c r="D45" s="27">
        <f>D48+D49+D50+D51+D52+D53+D54+D55+D56+D57+D47</f>
        <v>139711.69999999998</v>
      </c>
      <c r="E45" s="27">
        <f>E48+E49+E50+E51+E52+E53+E54+E55+E56+E57+E47</f>
        <v>46797.2</v>
      </c>
      <c r="F45" s="21">
        <f>E45/C45</f>
        <v>1.664261404251233</v>
      </c>
      <c r="G45" s="21">
        <f t="shared" si="3"/>
        <v>0.3349554833274522</v>
      </c>
    </row>
    <row r="46" spans="1:7" ht="15.75">
      <c r="A46" s="38"/>
      <c r="B46" s="24" t="s">
        <v>99</v>
      </c>
      <c r="C46" s="7"/>
      <c r="D46" s="7"/>
      <c r="E46" s="7"/>
      <c r="F46" s="21"/>
      <c r="G46" s="21"/>
    </row>
    <row r="47" spans="1:7" ht="47.25">
      <c r="A47" s="24"/>
      <c r="B47" s="29" t="s">
        <v>100</v>
      </c>
      <c r="C47" s="7">
        <v>3044.4</v>
      </c>
      <c r="D47" s="7">
        <v>3044.4</v>
      </c>
      <c r="E47" s="7">
        <v>451.7</v>
      </c>
      <c r="F47" s="21">
        <f>E47/C47</f>
        <v>0.14837077913546182</v>
      </c>
      <c r="G47" s="21">
        <f aca="true" t="shared" si="5" ref="G47:G59">E47/D47</f>
        <v>0.14837077913546182</v>
      </c>
    </row>
    <row r="48" spans="1:7" ht="47.25">
      <c r="A48" s="24"/>
      <c r="B48" s="29" t="s">
        <v>101</v>
      </c>
      <c r="C48" s="27"/>
      <c r="D48" s="27">
        <v>5133</v>
      </c>
      <c r="E48" s="17"/>
      <c r="F48" s="21"/>
      <c r="G48" s="21">
        <f t="shared" si="5"/>
        <v>0</v>
      </c>
    </row>
    <row r="49" spans="1:7" ht="63">
      <c r="A49" s="24"/>
      <c r="B49" s="29" t="s">
        <v>102</v>
      </c>
      <c r="C49" s="17">
        <v>1978.6</v>
      </c>
      <c r="D49" s="17">
        <v>2293.1</v>
      </c>
      <c r="E49" s="7">
        <v>1453.8</v>
      </c>
      <c r="F49" s="21">
        <f>E49/C49</f>
        <v>0.7347619528959871</v>
      </c>
      <c r="G49" s="21">
        <f t="shared" si="5"/>
        <v>0.6339889232916139</v>
      </c>
    </row>
    <row r="50" spans="1:7" ht="31.5">
      <c r="A50" s="24"/>
      <c r="B50" s="29" t="s">
        <v>103</v>
      </c>
      <c r="C50" s="7">
        <v>2539.2</v>
      </c>
      <c r="D50" s="7">
        <v>2539.2</v>
      </c>
      <c r="E50" s="7"/>
      <c r="F50" s="21">
        <f>E50/C50</f>
        <v>0</v>
      </c>
      <c r="G50" s="21">
        <f t="shared" si="5"/>
        <v>0</v>
      </c>
    </row>
    <row r="51" spans="1:7" ht="47.25">
      <c r="A51" s="30"/>
      <c r="B51" s="29" t="s">
        <v>104</v>
      </c>
      <c r="C51" s="7">
        <v>2500.3</v>
      </c>
      <c r="D51" s="17">
        <v>2585.6</v>
      </c>
      <c r="E51" s="17">
        <v>1460.8</v>
      </c>
      <c r="F51" s="21">
        <f>E51/C51</f>
        <v>0.5842498900131984</v>
      </c>
      <c r="G51" s="21">
        <f t="shared" si="5"/>
        <v>0.5649752475247525</v>
      </c>
    </row>
    <row r="52" spans="1:7" ht="31.5">
      <c r="A52" s="30"/>
      <c r="B52" s="29" t="s">
        <v>105</v>
      </c>
      <c r="C52" s="17">
        <v>839.8</v>
      </c>
      <c r="D52" s="17">
        <v>3269.7</v>
      </c>
      <c r="E52" s="17">
        <v>3269.7</v>
      </c>
      <c r="F52" s="22" t="s">
        <v>72</v>
      </c>
      <c r="G52" s="21">
        <f t="shared" si="5"/>
        <v>1</v>
      </c>
    </row>
    <row r="53" spans="1:7" ht="63">
      <c r="A53" s="24"/>
      <c r="B53" s="29" t="s">
        <v>106</v>
      </c>
      <c r="C53" s="7"/>
      <c r="D53" s="17">
        <v>9499.6</v>
      </c>
      <c r="E53" s="17">
        <v>1840.9</v>
      </c>
      <c r="F53" s="21"/>
      <c r="G53" s="21">
        <f t="shared" si="5"/>
        <v>0.19378710682555056</v>
      </c>
    </row>
    <row r="54" spans="1:7" ht="31.5">
      <c r="A54" s="24"/>
      <c r="B54" s="29" t="s">
        <v>89</v>
      </c>
      <c r="C54" s="17"/>
      <c r="D54" s="17">
        <v>88357.9</v>
      </c>
      <c r="E54" s="17">
        <v>19363.2</v>
      </c>
      <c r="F54" s="21"/>
      <c r="G54" s="21">
        <f t="shared" si="5"/>
        <v>0.21914509059178638</v>
      </c>
    </row>
    <row r="55" spans="1:7" ht="31.5">
      <c r="A55" s="24"/>
      <c r="B55" s="29" t="s">
        <v>107</v>
      </c>
      <c r="C55" s="7">
        <v>8162.9</v>
      </c>
      <c r="D55" s="17">
        <v>8162.9</v>
      </c>
      <c r="E55" s="17">
        <v>4132.1</v>
      </c>
      <c r="F55" s="21">
        <f>E55/C55</f>
        <v>0.5062049026693946</v>
      </c>
      <c r="G55" s="21">
        <f t="shared" si="5"/>
        <v>0.5062049026693946</v>
      </c>
    </row>
    <row r="56" spans="1:7" ht="31.5">
      <c r="A56" s="24"/>
      <c r="B56" s="29" t="s">
        <v>108</v>
      </c>
      <c r="C56" s="7">
        <v>5038.8</v>
      </c>
      <c r="D56" s="17">
        <v>10811.4</v>
      </c>
      <c r="E56" s="17">
        <v>10810.1</v>
      </c>
      <c r="F56" s="22" t="s">
        <v>72</v>
      </c>
      <c r="G56" s="21">
        <f t="shared" si="5"/>
        <v>0.9998797565532679</v>
      </c>
    </row>
    <row r="57" spans="1:7" ht="94.5">
      <c r="A57" s="24"/>
      <c r="B57" s="29" t="s">
        <v>109</v>
      </c>
      <c r="C57" s="7">
        <v>4014.9</v>
      </c>
      <c r="D57" s="7">
        <v>4014.9</v>
      </c>
      <c r="E57" s="7">
        <v>4014.9</v>
      </c>
      <c r="F57" s="21">
        <f>E57/C57</f>
        <v>1</v>
      </c>
      <c r="G57" s="21">
        <f t="shared" si="5"/>
        <v>1</v>
      </c>
    </row>
    <row r="58" spans="1:249" ht="63">
      <c r="A58" s="14" t="s">
        <v>70</v>
      </c>
      <c r="B58" s="14" t="s">
        <v>21</v>
      </c>
      <c r="C58" s="15">
        <f>C59+C60+C61+C62+C63+C82+C83+C84+C85+C86+C87+C88+C89</f>
        <v>241900.39999999988</v>
      </c>
      <c r="D58" s="15">
        <f>D59+D60+D61+D62+D63+D82+D83+D84+D85+D86+D87+D88+D89</f>
        <v>253893.09999999995</v>
      </c>
      <c r="E58" s="15">
        <f>E59+E60+E61+E62+E63+E82+E83+E84+E85+E86+E87+E88+E89</f>
        <v>173877.9</v>
      </c>
      <c r="F58" s="8">
        <f>E58/C58</f>
        <v>0.7187995555195448</v>
      </c>
      <c r="G58" s="8">
        <f t="shared" si="5"/>
        <v>0.6848468902857149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</row>
    <row r="59" spans="1:7" ht="94.5">
      <c r="A59" s="24" t="s">
        <v>110</v>
      </c>
      <c r="B59" s="24" t="s">
        <v>111</v>
      </c>
      <c r="C59" s="17">
        <v>894.3</v>
      </c>
      <c r="D59" s="17">
        <v>894.3</v>
      </c>
      <c r="E59" s="17">
        <v>493</v>
      </c>
      <c r="F59" s="21">
        <f>E59/C59</f>
        <v>0.5512691490551269</v>
      </c>
      <c r="G59" s="21">
        <f t="shared" si="5"/>
        <v>0.5512691490551269</v>
      </c>
    </row>
    <row r="60" spans="1:7" ht="31.5">
      <c r="A60" s="24" t="s">
        <v>112</v>
      </c>
      <c r="B60" s="10" t="s">
        <v>113</v>
      </c>
      <c r="C60" s="17"/>
      <c r="D60" s="17"/>
      <c r="E60" s="7"/>
      <c r="F60" s="21"/>
      <c r="G60" s="21"/>
    </row>
    <row r="61" spans="1:7" ht="31.5">
      <c r="A61" s="24" t="s">
        <v>114</v>
      </c>
      <c r="B61" s="24" t="s">
        <v>115</v>
      </c>
      <c r="C61" s="17">
        <v>2.6</v>
      </c>
      <c r="D61" s="17">
        <v>2.6</v>
      </c>
      <c r="E61" s="17"/>
      <c r="F61" s="21">
        <f>E61/C61</f>
        <v>0</v>
      </c>
      <c r="G61" s="21">
        <f>E61/D61</f>
        <v>0</v>
      </c>
    </row>
    <row r="62" spans="1:7" ht="63">
      <c r="A62" s="24" t="s">
        <v>116</v>
      </c>
      <c r="B62" s="24" t="s">
        <v>117</v>
      </c>
      <c r="C62" s="17">
        <v>9296.4</v>
      </c>
      <c r="D62" s="17">
        <v>9296.4</v>
      </c>
      <c r="E62" s="17">
        <v>5902.9</v>
      </c>
      <c r="F62" s="21">
        <f>E62/C62</f>
        <v>0.6349662234843595</v>
      </c>
      <c r="G62" s="21">
        <f>E62/D62</f>
        <v>0.6349662234843595</v>
      </c>
    </row>
    <row r="63" spans="1:7" ht="78.75">
      <c r="A63" s="24" t="s">
        <v>118</v>
      </c>
      <c r="B63" s="24" t="s">
        <v>119</v>
      </c>
      <c r="C63" s="17">
        <f>C65+C66+C67+C68+C69+C70+C71+C72+C73+C74+C75+C76+C77+C78+C79+C80+C81</f>
        <v>210183.79999999993</v>
      </c>
      <c r="D63" s="17">
        <f>D65+D66+D67+D68+D69+D70+D71+D72+D73+D74+D75+D76+D77+D78+D79+D80+D81</f>
        <v>223090.29999999996</v>
      </c>
      <c r="E63" s="17">
        <f>E65+E66+E67+E68+E69+E70+E71+E72+E73+E74+E75+E76+E77+E78+E79+E80+E81</f>
        <v>153270.7</v>
      </c>
      <c r="F63" s="21">
        <f>E63/C63</f>
        <v>0.7292222331121622</v>
      </c>
      <c r="G63" s="21">
        <f>E63/D63</f>
        <v>0.6870343533537766</v>
      </c>
    </row>
    <row r="64" spans="1:7" ht="15.75">
      <c r="A64" s="24"/>
      <c r="B64" s="24" t="s">
        <v>120</v>
      </c>
      <c r="C64" s="17"/>
      <c r="D64" s="17"/>
      <c r="E64" s="17"/>
      <c r="F64" s="21"/>
      <c r="G64" s="21"/>
    </row>
    <row r="65" spans="1:7" ht="94.5">
      <c r="A65" s="24"/>
      <c r="B65" s="31" t="s">
        <v>121</v>
      </c>
      <c r="C65" s="17"/>
      <c r="D65" s="17"/>
      <c r="E65" s="17"/>
      <c r="F65" s="21"/>
      <c r="G65" s="21"/>
    </row>
    <row r="66" spans="1:7" ht="47.25">
      <c r="A66" s="24"/>
      <c r="B66" s="31" t="s">
        <v>122</v>
      </c>
      <c r="C66" s="17">
        <v>201922.8</v>
      </c>
      <c r="D66" s="17">
        <v>205251.6</v>
      </c>
      <c r="E66" s="17">
        <v>136834.4</v>
      </c>
      <c r="F66" s="21">
        <f>E66/C66</f>
        <v>0.6776570055486553</v>
      </c>
      <c r="G66" s="21">
        <f>E66/D66</f>
        <v>0.6666666666666666</v>
      </c>
    </row>
    <row r="67" spans="1:7" ht="31.5">
      <c r="A67" s="32"/>
      <c r="B67" s="31" t="s">
        <v>123</v>
      </c>
      <c r="C67" s="17">
        <v>379</v>
      </c>
      <c r="D67" s="17">
        <v>379</v>
      </c>
      <c r="E67" s="17">
        <v>284.3</v>
      </c>
      <c r="F67" s="21">
        <f>E67/C67</f>
        <v>0.750131926121372</v>
      </c>
      <c r="G67" s="21">
        <f>E67/D67</f>
        <v>0.750131926121372</v>
      </c>
    </row>
    <row r="68" spans="1:7" ht="63">
      <c r="A68" s="32"/>
      <c r="B68" s="31" t="s">
        <v>124</v>
      </c>
      <c r="C68" s="17"/>
      <c r="D68" s="17"/>
      <c r="E68" s="17"/>
      <c r="F68" s="21"/>
      <c r="G68" s="21"/>
    </row>
    <row r="69" spans="1:7" ht="78.75">
      <c r="A69" s="32"/>
      <c r="B69" s="31" t="s">
        <v>125</v>
      </c>
      <c r="C69" s="17">
        <v>387.9</v>
      </c>
      <c r="D69" s="17">
        <v>0</v>
      </c>
      <c r="E69" s="17">
        <v>0</v>
      </c>
      <c r="F69" s="21">
        <f>E69/C69</f>
        <v>0</v>
      </c>
      <c r="G69" s="21"/>
    </row>
    <row r="70" spans="1:7" ht="94.5">
      <c r="A70" s="24"/>
      <c r="B70" s="31" t="s">
        <v>126</v>
      </c>
      <c r="C70" s="25"/>
      <c r="D70" s="25"/>
      <c r="E70" s="17"/>
      <c r="F70" s="21"/>
      <c r="G70" s="21"/>
    </row>
    <row r="71" spans="1:7" ht="78.75">
      <c r="A71" s="24"/>
      <c r="B71" s="33" t="s">
        <v>127</v>
      </c>
      <c r="C71" s="34"/>
      <c r="D71" s="34"/>
      <c r="E71" s="17"/>
      <c r="F71" s="21"/>
      <c r="G71" s="21"/>
    </row>
    <row r="72" spans="1:7" ht="31.5">
      <c r="A72" s="24"/>
      <c r="B72" s="29" t="s">
        <v>128</v>
      </c>
      <c r="C72" s="35">
        <v>576.8</v>
      </c>
      <c r="D72" s="35">
        <v>576.8</v>
      </c>
      <c r="E72" s="17">
        <v>432.6</v>
      </c>
      <c r="F72" s="21">
        <f>E72/C72</f>
        <v>0.7500000000000001</v>
      </c>
      <c r="G72" s="21">
        <f>E72/D72</f>
        <v>0.7500000000000001</v>
      </c>
    </row>
    <row r="73" spans="1:7" ht="63">
      <c r="A73" s="24"/>
      <c r="B73" s="33" t="s">
        <v>129</v>
      </c>
      <c r="C73" s="35">
        <v>720.8</v>
      </c>
      <c r="D73" s="35">
        <v>720.8</v>
      </c>
      <c r="E73" s="17">
        <v>540.6</v>
      </c>
      <c r="F73" s="21">
        <f>E73/C73</f>
        <v>0.7500000000000001</v>
      </c>
      <c r="G73" s="21">
        <f>E73/D73</f>
        <v>0.7500000000000001</v>
      </c>
    </row>
    <row r="74" spans="1:7" ht="47.25">
      <c r="A74" s="24"/>
      <c r="B74" s="33" t="s">
        <v>130</v>
      </c>
      <c r="C74" s="35">
        <v>3069.3</v>
      </c>
      <c r="D74" s="35">
        <v>13069.3</v>
      </c>
      <c r="E74" s="17">
        <v>12898.9</v>
      </c>
      <c r="F74" s="22" t="s">
        <v>72</v>
      </c>
      <c r="G74" s="21">
        <f>E74/D74</f>
        <v>0.9869618112676272</v>
      </c>
    </row>
    <row r="75" spans="1:7" ht="78.75">
      <c r="A75" s="24"/>
      <c r="B75" s="33" t="s">
        <v>131</v>
      </c>
      <c r="C75" s="34"/>
      <c r="D75" s="34"/>
      <c r="E75" s="17"/>
      <c r="F75" s="21"/>
      <c r="G75" s="21"/>
    </row>
    <row r="76" spans="1:7" ht="47.25">
      <c r="A76" s="24"/>
      <c r="B76" s="29" t="s">
        <v>132</v>
      </c>
      <c r="C76" s="27">
        <v>1824.1</v>
      </c>
      <c r="D76" s="27">
        <v>1824.1</v>
      </c>
      <c r="E76" s="17">
        <v>1368.1</v>
      </c>
      <c r="F76" s="21">
        <f>E76/C76</f>
        <v>0.750013705388959</v>
      </c>
      <c r="G76" s="21">
        <f>E76/D76</f>
        <v>0.750013705388959</v>
      </c>
    </row>
    <row r="77" spans="1:7" ht="31.5">
      <c r="A77" s="24"/>
      <c r="B77" s="33" t="s">
        <v>133</v>
      </c>
      <c r="C77" s="34"/>
      <c r="D77" s="34"/>
      <c r="E77" s="17"/>
      <c r="F77" s="21"/>
      <c r="G77" s="21"/>
    </row>
    <row r="78" spans="1:7" ht="47.25">
      <c r="A78" s="24"/>
      <c r="B78" s="33" t="s">
        <v>134</v>
      </c>
      <c r="C78" s="34">
        <v>353.3</v>
      </c>
      <c r="D78" s="34">
        <v>370.8</v>
      </c>
      <c r="E78" s="17">
        <v>278.1</v>
      </c>
      <c r="F78" s="21">
        <f>E78/C78</f>
        <v>0.7871497311067083</v>
      </c>
      <c r="G78" s="21">
        <f>E78/D78</f>
        <v>0.75</v>
      </c>
    </row>
    <row r="79" spans="1:7" ht="47.25">
      <c r="A79" s="24"/>
      <c r="B79" s="33" t="s">
        <v>135</v>
      </c>
      <c r="C79" s="34">
        <v>104.9</v>
      </c>
      <c r="D79" s="34">
        <v>53</v>
      </c>
      <c r="E79" s="17"/>
      <c r="F79" s="21">
        <f>E79/C79</f>
        <v>0</v>
      </c>
      <c r="G79" s="21">
        <f>E79/D79</f>
        <v>0</v>
      </c>
    </row>
    <row r="80" spans="1:7" ht="31.5">
      <c r="A80" s="24"/>
      <c r="B80" s="33" t="s">
        <v>136</v>
      </c>
      <c r="C80" s="34"/>
      <c r="D80" s="34"/>
      <c r="E80" s="17"/>
      <c r="F80" s="21"/>
      <c r="G80" s="21"/>
    </row>
    <row r="81" spans="1:7" ht="78.75">
      <c r="A81" s="24"/>
      <c r="B81" s="29" t="s">
        <v>137</v>
      </c>
      <c r="C81" s="17">
        <v>844.9</v>
      </c>
      <c r="D81" s="17">
        <v>844.9</v>
      </c>
      <c r="E81" s="17">
        <v>633.7</v>
      </c>
      <c r="F81" s="21">
        <f>E81/C81</f>
        <v>0.750029589300509</v>
      </c>
      <c r="G81" s="21">
        <f aca="true" t="shared" si="6" ref="G81:G96">E81/D81</f>
        <v>0.750029589300509</v>
      </c>
    </row>
    <row r="82" spans="1:7" ht="31.5">
      <c r="A82" s="24" t="s">
        <v>138</v>
      </c>
      <c r="B82" s="10" t="s">
        <v>139</v>
      </c>
      <c r="C82" s="17">
        <v>1655.3</v>
      </c>
      <c r="D82" s="17">
        <v>1655.3</v>
      </c>
      <c r="E82" s="17">
        <v>1241.5</v>
      </c>
      <c r="F82" s="21">
        <f>E82/C82</f>
        <v>0.7500151030024769</v>
      </c>
      <c r="G82" s="21">
        <f t="shared" si="6"/>
        <v>0.7500151030024769</v>
      </c>
    </row>
    <row r="83" spans="1:7" ht="47.25">
      <c r="A83" s="24" t="s">
        <v>140</v>
      </c>
      <c r="B83" s="24" t="s">
        <v>141</v>
      </c>
      <c r="C83" s="17">
        <v>261</v>
      </c>
      <c r="D83" s="17">
        <v>650.2</v>
      </c>
      <c r="E83" s="17">
        <v>650</v>
      </c>
      <c r="F83" s="22" t="s">
        <v>72</v>
      </c>
      <c r="G83" s="21">
        <f t="shared" si="6"/>
        <v>0.9996924023377421</v>
      </c>
    </row>
    <row r="84" spans="1:7" ht="47.25">
      <c r="A84" s="24" t="s">
        <v>140</v>
      </c>
      <c r="B84" s="24" t="s">
        <v>142</v>
      </c>
      <c r="C84" s="17">
        <v>525.5</v>
      </c>
      <c r="D84" s="17">
        <v>665.7</v>
      </c>
      <c r="E84" s="17">
        <v>665.7</v>
      </c>
      <c r="F84" s="21">
        <f aca="true" t="shared" si="7" ref="F84:F89">E84/C84</f>
        <v>1.266793529971456</v>
      </c>
      <c r="G84" s="21">
        <f t="shared" si="6"/>
        <v>1</v>
      </c>
    </row>
    <row r="85" spans="1:7" ht="47.25">
      <c r="A85" s="24" t="s">
        <v>143</v>
      </c>
      <c r="B85" s="10" t="s">
        <v>144</v>
      </c>
      <c r="C85" s="17">
        <v>511.6</v>
      </c>
      <c r="D85" s="17">
        <v>111.6</v>
      </c>
      <c r="E85" s="17">
        <v>47.8</v>
      </c>
      <c r="F85" s="21">
        <f t="shared" si="7"/>
        <v>0.09343236903831117</v>
      </c>
      <c r="G85" s="21">
        <f t="shared" si="6"/>
        <v>0.4283154121863799</v>
      </c>
    </row>
    <row r="86" spans="1:7" ht="15.75">
      <c r="A86" s="24" t="s">
        <v>145</v>
      </c>
      <c r="B86" s="10" t="s">
        <v>146</v>
      </c>
      <c r="C86" s="17">
        <v>5687.3</v>
      </c>
      <c r="D86" s="17">
        <v>5687.3</v>
      </c>
      <c r="E86" s="17">
        <v>4265.5</v>
      </c>
      <c r="F86" s="21">
        <f t="shared" si="7"/>
        <v>0.7500043957589717</v>
      </c>
      <c r="G86" s="21">
        <f t="shared" si="6"/>
        <v>0.7500043957589717</v>
      </c>
    </row>
    <row r="87" spans="1:7" ht="31.5">
      <c r="A87" s="24" t="s">
        <v>147</v>
      </c>
      <c r="B87" s="24" t="s">
        <v>148</v>
      </c>
      <c r="C87" s="17">
        <v>7212.3</v>
      </c>
      <c r="D87" s="17">
        <v>7141.5</v>
      </c>
      <c r="E87" s="17">
        <v>7141.5</v>
      </c>
      <c r="F87" s="21">
        <f t="shared" si="7"/>
        <v>0.9901834366290919</v>
      </c>
      <c r="G87" s="21">
        <f t="shared" si="6"/>
        <v>1</v>
      </c>
    </row>
    <row r="88" spans="1:7" ht="47.25">
      <c r="A88" s="24" t="s">
        <v>149</v>
      </c>
      <c r="B88" s="24" t="s">
        <v>150</v>
      </c>
      <c r="C88" s="17">
        <v>3854.4</v>
      </c>
      <c r="D88" s="17">
        <v>4034.6</v>
      </c>
      <c r="E88" s="17"/>
      <c r="F88" s="21">
        <f t="shared" si="7"/>
        <v>0</v>
      </c>
      <c r="G88" s="21">
        <f t="shared" si="6"/>
        <v>0</v>
      </c>
    </row>
    <row r="89" spans="1:7" ht="63">
      <c r="A89" s="24" t="s">
        <v>143</v>
      </c>
      <c r="B89" s="24" t="s">
        <v>151</v>
      </c>
      <c r="C89" s="17">
        <v>1815.9</v>
      </c>
      <c r="D89" s="17">
        <v>663.3</v>
      </c>
      <c r="E89" s="17">
        <v>199.3</v>
      </c>
      <c r="F89" s="21">
        <f t="shared" si="7"/>
        <v>0.10975273968830883</v>
      </c>
      <c r="G89" s="21">
        <f t="shared" si="6"/>
        <v>0.3004673601688527</v>
      </c>
    </row>
    <row r="90" spans="1:249" ht="31.5">
      <c r="A90" s="14" t="s">
        <v>71</v>
      </c>
      <c r="B90" s="14" t="s">
        <v>24</v>
      </c>
      <c r="C90" s="15">
        <f>C91+C92+C93+C94+C96+C95</f>
        <v>10.7</v>
      </c>
      <c r="D90" s="15">
        <f>D91+D92+D93+D94+D96+D95</f>
        <v>9174.3</v>
      </c>
      <c r="E90" s="15">
        <f>E91+E92+E93+E94+E96+E95</f>
        <v>6905.6</v>
      </c>
      <c r="F90" s="9" t="s">
        <v>72</v>
      </c>
      <c r="G90" s="8">
        <f t="shared" si="6"/>
        <v>0.7527113785247922</v>
      </c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  <c r="GD90" s="13"/>
      <c r="GE90" s="13"/>
      <c r="GF90" s="13"/>
      <c r="GG90" s="13"/>
      <c r="GH90" s="13"/>
      <c r="GI90" s="13"/>
      <c r="GJ90" s="13"/>
      <c r="GK90" s="13"/>
      <c r="GL90" s="13"/>
      <c r="GM90" s="13"/>
      <c r="GN90" s="13"/>
      <c r="GO90" s="13"/>
      <c r="GP90" s="13"/>
      <c r="GQ90" s="13"/>
      <c r="GR90" s="13"/>
      <c r="GS90" s="13"/>
      <c r="GT90" s="13"/>
      <c r="GU90" s="13"/>
      <c r="GV90" s="13"/>
      <c r="GW90" s="13"/>
      <c r="GX90" s="13"/>
      <c r="GY90" s="13"/>
      <c r="GZ90" s="13"/>
      <c r="HA90" s="13"/>
      <c r="HB90" s="13"/>
      <c r="HC90" s="13"/>
      <c r="HD90" s="13"/>
      <c r="HE90" s="13"/>
      <c r="HF90" s="13"/>
      <c r="HG90" s="13"/>
      <c r="HH90" s="13"/>
      <c r="HI90" s="13"/>
      <c r="HJ90" s="13"/>
      <c r="HK90" s="13"/>
      <c r="HL90" s="13"/>
      <c r="HM90" s="13"/>
      <c r="HN90" s="13"/>
      <c r="HO90" s="13"/>
      <c r="HP90" s="13"/>
      <c r="HQ90" s="13"/>
      <c r="HR90" s="13"/>
      <c r="HS90" s="13"/>
      <c r="HT90" s="13"/>
      <c r="HU90" s="13"/>
      <c r="HV90" s="13"/>
      <c r="HW90" s="13"/>
      <c r="HX90" s="13"/>
      <c r="HY90" s="13"/>
      <c r="HZ90" s="13"/>
      <c r="IA90" s="13"/>
      <c r="IB90" s="13"/>
      <c r="IC90" s="13"/>
      <c r="ID90" s="13"/>
      <c r="IE90" s="13"/>
      <c r="IF90" s="13"/>
      <c r="IG90" s="13"/>
      <c r="IH90" s="13"/>
      <c r="II90" s="13"/>
      <c r="IJ90" s="13"/>
      <c r="IK90" s="13"/>
      <c r="IL90" s="13"/>
      <c r="IM90" s="13"/>
      <c r="IN90" s="13"/>
      <c r="IO90" s="13"/>
    </row>
    <row r="91" spans="1:7" ht="31.5">
      <c r="A91" s="24" t="s">
        <v>152</v>
      </c>
      <c r="B91" s="24" t="s">
        <v>153</v>
      </c>
      <c r="C91" s="17"/>
      <c r="D91" s="17">
        <v>1691</v>
      </c>
      <c r="E91" s="17">
        <v>1691</v>
      </c>
      <c r="F91" s="21"/>
      <c r="G91" s="21">
        <f t="shared" si="6"/>
        <v>1</v>
      </c>
    </row>
    <row r="92" spans="1:7" ht="47.25">
      <c r="A92" s="24" t="s">
        <v>152</v>
      </c>
      <c r="B92" s="24" t="s">
        <v>154</v>
      </c>
      <c r="C92" s="17"/>
      <c r="D92" s="17">
        <v>1400</v>
      </c>
      <c r="E92" s="17">
        <v>1400</v>
      </c>
      <c r="F92" s="21"/>
      <c r="G92" s="21">
        <f t="shared" si="6"/>
        <v>1</v>
      </c>
    </row>
    <row r="93" spans="1:7" ht="78.75">
      <c r="A93" s="24" t="s">
        <v>152</v>
      </c>
      <c r="B93" s="24" t="s">
        <v>155</v>
      </c>
      <c r="C93" s="17"/>
      <c r="D93" s="17">
        <v>3049.8</v>
      </c>
      <c r="E93" s="17">
        <v>2081.8</v>
      </c>
      <c r="F93" s="21"/>
      <c r="G93" s="21">
        <f t="shared" si="6"/>
        <v>0.6826021378451046</v>
      </c>
    </row>
    <row r="94" spans="1:7" ht="126">
      <c r="A94" s="24" t="s">
        <v>156</v>
      </c>
      <c r="B94" s="36" t="s">
        <v>157</v>
      </c>
      <c r="C94" s="17"/>
      <c r="D94" s="17">
        <v>1328.6</v>
      </c>
      <c r="E94" s="17">
        <v>885.7</v>
      </c>
      <c r="F94" s="21"/>
      <c r="G94" s="21">
        <f t="shared" si="6"/>
        <v>0.6666415776004818</v>
      </c>
    </row>
    <row r="95" spans="1:7" ht="31.5">
      <c r="A95" s="24" t="s">
        <v>152</v>
      </c>
      <c r="B95" s="36" t="s">
        <v>158</v>
      </c>
      <c r="C95" s="17"/>
      <c r="D95" s="17">
        <v>1694.2</v>
      </c>
      <c r="E95" s="17">
        <v>847.1</v>
      </c>
      <c r="F95" s="21"/>
      <c r="G95" s="21">
        <f t="shared" si="6"/>
        <v>0.5</v>
      </c>
    </row>
    <row r="96" spans="1:7" ht="31.5">
      <c r="A96" s="24" t="s">
        <v>152</v>
      </c>
      <c r="B96" s="36" t="s">
        <v>159</v>
      </c>
      <c r="C96" s="17">
        <v>10.7</v>
      </c>
      <c r="D96" s="17">
        <v>10.7</v>
      </c>
      <c r="E96" s="17"/>
      <c r="F96" s="21">
        <f>E96/C96</f>
        <v>0</v>
      </c>
      <c r="G96" s="21">
        <f t="shared" si="6"/>
        <v>0</v>
      </c>
    </row>
    <row r="97" spans="1:249" ht="47.25">
      <c r="A97" s="14" t="s">
        <v>37</v>
      </c>
      <c r="B97" s="16" t="s">
        <v>38</v>
      </c>
      <c r="C97" s="18"/>
      <c r="D97" s="18"/>
      <c r="E97" s="19"/>
      <c r="F97" s="21"/>
      <c r="G97" s="2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3"/>
      <c r="EI97" s="13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  <c r="GD97" s="13"/>
      <c r="GE97" s="13"/>
      <c r="GF97" s="13"/>
      <c r="GG97" s="13"/>
      <c r="GH97" s="13"/>
      <c r="GI97" s="13"/>
      <c r="GJ97" s="13"/>
      <c r="GK97" s="13"/>
      <c r="GL97" s="13"/>
      <c r="GM97" s="13"/>
      <c r="GN97" s="13"/>
      <c r="GO97" s="13"/>
      <c r="GP97" s="13"/>
      <c r="GQ97" s="13"/>
      <c r="GR97" s="13"/>
      <c r="GS97" s="13"/>
      <c r="GT97" s="13"/>
      <c r="GU97" s="13"/>
      <c r="GV97" s="13"/>
      <c r="GW97" s="13"/>
      <c r="GX97" s="13"/>
      <c r="GY97" s="13"/>
      <c r="GZ97" s="13"/>
      <c r="HA97" s="13"/>
      <c r="HB97" s="13"/>
      <c r="HC97" s="13"/>
      <c r="HD97" s="13"/>
      <c r="HE97" s="13"/>
      <c r="HF97" s="13"/>
      <c r="HG97" s="13"/>
      <c r="HH97" s="13"/>
      <c r="HI97" s="13"/>
      <c r="HJ97" s="13"/>
      <c r="HK97" s="13"/>
      <c r="HL97" s="13"/>
      <c r="HM97" s="13"/>
      <c r="HN97" s="13"/>
      <c r="HO97" s="13"/>
      <c r="HP97" s="13"/>
      <c r="HQ97" s="13"/>
      <c r="HR97" s="13"/>
      <c r="HS97" s="13"/>
      <c r="HT97" s="13"/>
      <c r="HU97" s="13"/>
      <c r="HV97" s="13"/>
      <c r="HW97" s="13"/>
      <c r="HX97" s="13"/>
      <c r="HY97" s="13"/>
      <c r="HZ97" s="13"/>
      <c r="IA97" s="13"/>
      <c r="IB97" s="13"/>
      <c r="IC97" s="13"/>
      <c r="ID97" s="13"/>
      <c r="IE97" s="13"/>
      <c r="IF97" s="13"/>
      <c r="IG97" s="13"/>
      <c r="IH97" s="13"/>
      <c r="II97" s="13"/>
      <c r="IJ97" s="13"/>
      <c r="IK97" s="13"/>
      <c r="IL97" s="13"/>
      <c r="IM97" s="13"/>
      <c r="IN97" s="13"/>
      <c r="IO97" s="13"/>
    </row>
    <row r="98" spans="1:249" ht="31.5">
      <c r="A98" s="14" t="s">
        <v>73</v>
      </c>
      <c r="B98" s="16" t="s">
        <v>40</v>
      </c>
      <c r="C98" s="18"/>
      <c r="D98" s="23">
        <v>53539.1</v>
      </c>
      <c r="E98" s="37">
        <v>46948.8</v>
      </c>
      <c r="F98" s="21"/>
      <c r="G98" s="8">
        <f>E98/D98</f>
        <v>0.8769067840139263</v>
      </c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  <c r="DY98" s="13"/>
      <c r="DZ98" s="13"/>
      <c r="EA98" s="13"/>
      <c r="EB98" s="13"/>
      <c r="EC98" s="13"/>
      <c r="ED98" s="13"/>
      <c r="EE98" s="13"/>
      <c r="EF98" s="13"/>
      <c r="EG98" s="13"/>
      <c r="EH98" s="13"/>
      <c r="EI98" s="13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13"/>
      <c r="HC98" s="13"/>
      <c r="HD98" s="13"/>
      <c r="HE98" s="13"/>
      <c r="HF98" s="13"/>
      <c r="HG98" s="13"/>
      <c r="HH98" s="13"/>
      <c r="HI98" s="13"/>
      <c r="HJ98" s="13"/>
      <c r="HK98" s="13"/>
      <c r="HL98" s="13"/>
      <c r="HM98" s="13"/>
      <c r="HN98" s="13"/>
      <c r="HO98" s="13"/>
      <c r="HP98" s="13"/>
      <c r="HQ98" s="13"/>
      <c r="HR98" s="13"/>
      <c r="HS98" s="13"/>
      <c r="HT98" s="13"/>
      <c r="HU98" s="13"/>
      <c r="HV98" s="13"/>
      <c r="HW98" s="13"/>
      <c r="HX98" s="13"/>
      <c r="HY98" s="13"/>
      <c r="HZ98" s="13"/>
      <c r="IA98" s="13"/>
      <c r="IB98" s="13"/>
      <c r="IC98" s="13"/>
      <c r="ID98" s="13"/>
      <c r="IE98" s="13"/>
      <c r="IF98" s="13"/>
      <c r="IG98" s="13"/>
      <c r="IH98" s="13"/>
      <c r="II98" s="13"/>
      <c r="IJ98" s="13"/>
      <c r="IK98" s="13"/>
      <c r="IL98" s="13"/>
      <c r="IM98" s="13"/>
      <c r="IN98" s="13"/>
      <c r="IO98" s="13"/>
    </row>
    <row r="99" spans="1:249" ht="47.25">
      <c r="A99" s="14" t="s">
        <v>35</v>
      </c>
      <c r="B99" s="16" t="s">
        <v>25</v>
      </c>
      <c r="C99" s="15"/>
      <c r="D99" s="15">
        <v>-538.5</v>
      </c>
      <c r="E99" s="15">
        <v>-538.5</v>
      </c>
      <c r="F99" s="21"/>
      <c r="G99" s="8">
        <f>E99/D99</f>
        <v>1</v>
      </c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</row>
    <row r="100" spans="1:249" ht="15.75">
      <c r="A100" s="39" t="s">
        <v>22</v>
      </c>
      <c r="B100" s="39"/>
      <c r="C100" s="15">
        <f>C29+C30</f>
        <v>751044.4999999998</v>
      </c>
      <c r="D100" s="15">
        <f>D29+D30</f>
        <v>953157</v>
      </c>
      <c r="E100" s="15">
        <f>E29+E30</f>
        <v>636184.9</v>
      </c>
      <c r="F100" s="8">
        <f>E100/C100</f>
        <v>0.8470668515647212</v>
      </c>
      <c r="G100" s="8">
        <f>E100/D100</f>
        <v>0.6674502731449279</v>
      </c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</row>
  </sheetData>
  <sheetProtection/>
  <mergeCells count="8">
    <mergeCell ref="A45:A46"/>
    <mergeCell ref="A100:B100"/>
    <mergeCell ref="A28:B28"/>
    <mergeCell ref="A16:B16"/>
    <mergeCell ref="A29:B29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2023-09-22T08:40:42Z</dcterms:modified>
  <cp:category/>
  <cp:version/>
  <cp:contentType/>
  <cp:contentStatus/>
</cp:coreProperties>
</file>