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<sst xmlns="http://schemas.openxmlformats.org/spreadsheetml/2006/main" count="335" uniqueCount="124">
  <si>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</si>
  <si>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</si>
  <si>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</si>
  <si>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</si>
  <si>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</si>
  <si>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</si>
  <si>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</si>
  <si>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</si>
  <si>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</si>
  <si>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</si>
  <si>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</si>
  <si>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</si>
  <si>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</si>
  <si>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</si>
  <si>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</si>
  <si>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</si>
  <si>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</si>
  <si>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</si>
  <si>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</si>
  <si>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</si>
  <si>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</si>
  <si>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</si>
  <si>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</si>
  <si>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</si>
  <si>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</si>
  <si>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</si>
  <si>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</si>
  <si>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</si>
  <si>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</si>
  <si>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</si>
  <si>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</si>
  <si>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</si>
  <si>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</si>
  <si>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</si>
  <si>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</si>
  <si>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</si>
  <si>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</si>
  <si>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</si>
  <si>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</si>
  <si>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</si>
  <si>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</si>
  <si>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</si>
  <si>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</si>
  <si>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</si>
  <si>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</si>
  <si>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</si>
  <si>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</si>
  <si>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</si>
  <si>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</si>
  <si>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</si>
  <si>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</si>
  <si>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</si>
  <si>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</si>
  <si>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</si>
  <si>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</si>
  <si>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</si>
  <si>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</si>
  <si>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</si>
  <si>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</si>
  <si>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</si>
  <si>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</si>
  <si>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</si>
  <si>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</si>
  <si>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</si>
  <si>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</si>
  <si>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</si>
  <si>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</si>
  <si>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</si>
  <si>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</si>
  <si>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</si>
  <si>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</si>
  <si>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</si>
  <si>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</si>
  <si>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</si>
  <si>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</si>
  <si>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</si>
  <si>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</si>
  <si>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</si>
  <si>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</si>
  <si>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</si>
  <si>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</si>
  <si>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</si>
  <si>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</si>
  <si>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</si>
  <si>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</si>
  <si>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</si>
  <si>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</si>
  <si>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</si>
  <si>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</si>
  <si>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</si>
  <si>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</si>
  <si>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</si>
  <si>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</si>
  <si>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</si>
  <si>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</si>
  <si>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</si>
  <si>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</si>
  <si>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</si>
  <si>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</si>
  <si>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</si>
  <si>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</si>
  <si>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</si>
  <si>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</si>
  <si>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</si>
  <si>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</si>
  <si>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</si>
  <si>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</si>
  <si>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</si>
  <si>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</si>
  <si>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</si>
  <si>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</si>
  <si>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</si>
  <si>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</si>
  <si>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</si>
  <si>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</si>
  <si>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</si>
  <si>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</si>
  <si>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</si>
  <si>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</si>
  <si>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об исполнении бюджетов поселений на 1 июля 2020 г.</t>
  </si>
  <si>
    <t>исполнено на 01 июля</t>
  </si>
  <si>
    <t>на 1 июля 2020 года</t>
  </si>
  <si>
    <t>исполнено на 1 июля</t>
  </si>
  <si>
    <t>на 1 июля 2020года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</si>
</sst>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B30">
      <selection activeCell="D36" sqref="D36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123</v>
      </c>
      <c r="B3" s="97"/>
      <c r="C3" s="97"/>
      <c r="D3" s="97"/>
      <c r="E3" s="97"/>
      <c r="F3" s="97"/>
      <c r="G3" s="97"/>
    </row>
    <row r="4" spans="1:7" ht="87" customHeight="1">
      <c r="A4" s="35" t="s">
        <v>2</v>
      </c>
      <c r="B4" s="36" t="s">
        <v>3</v>
      </c>
      <c r="C4" s="91" t="s">
        <v>112</v>
      </c>
      <c r="D4" s="37" t="s">
        <v>113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69541</v>
      </c>
      <c r="F5" s="83">
        <f>E5/C5</f>
        <v>0.4292119130824428</v>
      </c>
      <c r="G5" s="83">
        <f>E5/D5</f>
        <v>0.4292119130824428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4903.1</v>
      </c>
      <c r="F6" s="83">
        <f>E6/C6</f>
        <v>0.3768600504212015</v>
      </c>
      <c r="G6" s="83">
        <f>E6/D6</f>
        <v>0.3768600504212015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2419.9</v>
      </c>
      <c r="F7" s="83">
        <f>E7/C7</f>
        <v>0.5284085946370862</v>
      </c>
      <c r="G7" s="83">
        <f>E7/D7</f>
        <v>0.5284085946370862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1819.6</v>
      </c>
      <c r="F8" s="83">
        <f>E8/C8</f>
        <v>0.6002705110018803</v>
      </c>
      <c r="G8" s="83">
        <f>E8/D8</f>
        <v>0.6002705110018803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97.2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11.1</v>
      </c>
      <c r="F10" s="83">
        <f>E10/C10</f>
        <v>0.09652173913043478</v>
      </c>
      <c r="G10" s="83">
        <f>E10/D10</f>
        <v>0.09652173913043478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521.6</v>
      </c>
      <c r="F11" s="83">
        <f>E11/C11</f>
        <v>0.08558255533496317</v>
      </c>
      <c r="G11" s="83">
        <f>E11/D11</f>
        <v>0.08558255533496317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1835.1</v>
      </c>
      <c r="F12" s="83">
        <f>E12/C12</f>
        <v>0.414168998826397</v>
      </c>
      <c r="G12" s="83">
        <f>E12/D12</f>
        <v>0.414168998826397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469.2</v>
      </c>
      <c r="F13" s="83">
        <f>E13/C13</f>
        <v>0.044354114477477904</v>
      </c>
      <c r="G13" s="83">
        <f>E13/D13</f>
        <v>0.044354114477477904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1030.1</v>
      </c>
      <c r="F14" s="83">
        <f>E14/C14</f>
        <v>0.3864855738566014</v>
      </c>
      <c r="G14" s="83">
        <f>E14/D14</f>
        <v>0.3864855738566014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4" t="s">
        <v>15</v>
      </c>
      <c r="B16" s="94"/>
      <c r="C16" s="48">
        <f>SUM(C5:C15)</f>
        <v>206538.09999999998</v>
      </c>
      <c r="D16" s="48">
        <f>SUM(D5:D15)</f>
        <v>206538.09999999998</v>
      </c>
      <c r="E16" s="48">
        <f>SUM(E5:E15)</f>
        <v>82647.90000000002</v>
      </c>
      <c r="F16" s="41">
        <f>E16/C16</f>
        <v>0.4001581306306199</v>
      </c>
      <c r="G16" s="41">
        <f>E16/D16</f>
        <v>0.4001581306306199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2401</v>
      </c>
      <c r="F17" s="83">
        <f>E17/C17</f>
        <v>0.47529495605352756</v>
      </c>
      <c r="G17" s="83">
        <f>E17/D17</f>
        <v>0.47529495605352756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203.4</v>
      </c>
      <c r="F18" s="83">
        <f>E18/C18</f>
        <v>0.345565749235474</v>
      </c>
      <c r="G18" s="83">
        <f>E18/D18</f>
        <v>0.345565749235474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399.4</v>
      </c>
      <c r="F19" s="83">
        <f>E19/C19</f>
        <v>0.21919762910926952</v>
      </c>
      <c r="G19" s="83">
        <f>E19/D19</f>
        <v>0.21919762910926952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372.9</v>
      </c>
      <c r="F20" s="83">
        <f>E20/C20</f>
        <v>1.5800847457627119</v>
      </c>
      <c r="G20" s="83">
        <f>E20/D20</f>
        <v>1.5800847457627119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-246.2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533.3</v>
      </c>
      <c r="F23" s="83">
        <f>E23/C23</f>
        <v>0.1833276039876246</v>
      </c>
      <c r="G23" s="83">
        <f>E23/D23</f>
        <v>0.1833276039876246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/>
      <c r="F24" s="83">
        <f>E24/C24</f>
        <v>0</v>
      </c>
      <c r="G24" s="83">
        <f>E24/D24</f>
        <v>0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263.7</v>
      </c>
      <c r="F25" s="83">
        <f>E25/C25</f>
        <v>0.5274</v>
      </c>
      <c r="G25" s="83">
        <f>E25/D25</f>
        <v>0.5274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73.7</v>
      </c>
      <c r="F26" s="83">
        <f>E26/C26</f>
        <v>0.19758713136729222</v>
      </c>
      <c r="G26" s="83">
        <f>E26/D26</f>
        <v>0.19758713136729222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6" t="s">
        <v>26</v>
      </c>
      <c r="B28" s="96"/>
      <c r="C28" s="48">
        <f>SUM(C17:C27)</f>
        <v>11885.400000000001</v>
      </c>
      <c r="D28" s="48">
        <f>SUM(D17:D27)</f>
        <v>11885.400000000001</v>
      </c>
      <c r="E28" s="48">
        <f>SUM(E17:E27)</f>
        <v>4005.6000000000004</v>
      </c>
      <c r="F28" s="41">
        <f aca="true" t="shared" si="0" ref="F28:F34">E28/C28</f>
        <v>0.3370185269322025</v>
      </c>
      <c r="G28" s="41">
        <f aca="true" t="shared" si="1" ref="G28:G35">E28/D28</f>
        <v>0.3370185269322025</v>
      </c>
    </row>
    <row r="29" spans="1:7" s="46" customFormat="1" ht="15.75" outlineLevel="1">
      <c r="A29" s="95" t="s">
        <v>27</v>
      </c>
      <c r="B29" s="95"/>
      <c r="C29" s="48">
        <f>C16+C28</f>
        <v>218423.49999999997</v>
      </c>
      <c r="D29" s="48">
        <f>D16+D28</f>
        <v>218423.49999999997</v>
      </c>
      <c r="E29" s="48">
        <f>E16+E28</f>
        <v>86653.50000000003</v>
      </c>
      <c r="F29" s="41">
        <f t="shared" si="0"/>
        <v>0.396722422266835</v>
      </c>
      <c r="G29" s="41">
        <f t="shared" si="1"/>
        <v>0.396722422266835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461064.2</v>
      </c>
      <c r="E30" s="48">
        <f>E31+E36+E37+E38</f>
        <v>242726.40000000002</v>
      </c>
      <c r="F30" s="42">
        <f t="shared" si="0"/>
        <v>0.606055854444563</v>
      </c>
      <c r="G30" s="42">
        <f t="shared" si="1"/>
        <v>0.5264481605815416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461319.5</v>
      </c>
      <c r="E31" s="48">
        <f>E32+E33+E34+E35</f>
        <v>242965.90000000002</v>
      </c>
      <c r="F31" s="42">
        <f t="shared" si="0"/>
        <v>0.606653854403115</v>
      </c>
      <c r="G31" s="42">
        <f t="shared" si="1"/>
        <v>0.526675980529763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94376.7</v>
      </c>
      <c r="F32" s="42">
        <f t="shared" si="0"/>
        <v>0.64061555003024</v>
      </c>
      <c r="G32" s="42">
        <f t="shared" si="1"/>
        <v>0.64061555003024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107538.5</v>
      </c>
      <c r="E33" s="48">
        <v>25066.7</v>
      </c>
      <c r="F33" s="42">
        <f t="shared" si="0"/>
        <v>0.49039908128549603</v>
      </c>
      <c r="G33" s="42">
        <f t="shared" si="1"/>
        <v>0.23309512407184405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201578</v>
      </c>
      <c r="E34" s="48">
        <v>121238.3</v>
      </c>
      <c r="F34" s="42">
        <f t="shared" si="0"/>
        <v>0.5999968327007809</v>
      </c>
      <c r="G34" s="42">
        <f t="shared" si="1"/>
        <v>0.6014460903471609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4881.1</v>
      </c>
      <c r="E35" s="48">
        <v>2284.2</v>
      </c>
      <c r="F35" s="83"/>
      <c r="G35" s="41">
        <f t="shared" si="1"/>
        <v>0.46796828583720873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>
        <v>28.2</v>
      </c>
      <c r="E37" s="82">
        <v>44</v>
      </c>
      <c r="F37" s="83"/>
      <c r="G37" s="83">
        <f>E37/D37</f>
        <v>1.5602836879432624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3" t="s">
        <v>35</v>
      </c>
      <c r="B39" s="93"/>
      <c r="C39" s="48">
        <f>C29+C30</f>
        <v>618925.2</v>
      </c>
      <c r="D39" s="48">
        <f>D29+D30</f>
        <v>679487.7</v>
      </c>
      <c r="E39" s="48">
        <f>E29+E30</f>
        <v>329379.9</v>
      </c>
      <c r="F39" s="41">
        <f>E39/C39</f>
        <v>0.5321804638104897</v>
      </c>
      <c r="G39" s="41">
        <f>E39/D39</f>
        <v>0.48474740602368527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0">
      <selection activeCell="D29" sqref="D29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36</v>
      </c>
      <c r="B2" s="97"/>
      <c r="C2" s="97"/>
      <c r="D2" s="97"/>
      <c r="E2" s="97"/>
    </row>
    <row r="3" spans="1:5" ht="15.75">
      <c r="A3" s="106" t="s">
        <v>121</v>
      </c>
      <c r="B3" s="106"/>
      <c r="C3" s="106"/>
      <c r="D3" s="106"/>
      <c r="E3" s="106"/>
    </row>
    <row r="4" spans="1:249" s="52" customFormat="1" ht="87.75" customHeight="1">
      <c r="A4" s="35" t="s">
        <v>2</v>
      </c>
      <c r="B4" s="36" t="s">
        <v>3</v>
      </c>
      <c r="C4" s="91" t="s">
        <v>112</v>
      </c>
      <c r="D4" s="37" t="s">
        <v>113</v>
      </c>
      <c r="E4" s="37" t="s">
        <v>122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62601.8</v>
      </c>
      <c r="F5" s="71">
        <f>E5/C5</f>
        <v>0.4291242210351193</v>
      </c>
      <c r="G5" s="71">
        <f>E5/D5</f>
        <v>0.4291242210351193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1819.6</v>
      </c>
      <c r="F6" s="71">
        <f>E6/C6</f>
        <v>0.6002705110018803</v>
      </c>
      <c r="G6" s="71">
        <f>E6/D6</f>
        <v>0.6002705110018803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2419.9</v>
      </c>
      <c r="F7" s="71">
        <f>E7/C7</f>
        <v>0.5284085946370862</v>
      </c>
      <c r="G7" s="71">
        <f>E7/D7</f>
        <v>0.5284085946370862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48.6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11.1</v>
      </c>
      <c r="F9" s="71">
        <f>E9/C9</f>
        <v>0.09652173913043478</v>
      </c>
      <c r="G9" s="71">
        <f>E9/D9</f>
        <v>0.09652173913043478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1030.1</v>
      </c>
      <c r="F10" s="71">
        <f>E10/C10</f>
        <v>0.3864855738566014</v>
      </c>
      <c r="G10" s="71">
        <f>E10/D10</f>
        <v>0.3864855738566014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0" t="s">
        <v>15</v>
      </c>
      <c r="B12" s="101"/>
      <c r="C12" s="48">
        <f>SUM(C5:C11)</f>
        <v>156280.1</v>
      </c>
      <c r="D12" s="48">
        <f>SUM(D5:D11)</f>
        <v>156280.1</v>
      </c>
      <c r="E12" s="48">
        <f>SUM(E5:E11)</f>
        <v>67931.10000000002</v>
      </c>
      <c r="F12" s="51">
        <f>E12/C12</f>
        <v>0.43467530414940875</v>
      </c>
      <c r="G12" s="51">
        <f>E12/D12</f>
        <v>0.43467530414940875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1512.6</v>
      </c>
      <c r="F13" s="71">
        <f>E13/C13</f>
        <v>0.4513337709613892</v>
      </c>
      <c r="G13" s="71">
        <f>E13/D13</f>
        <v>0.4513337709613892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203.4</v>
      </c>
      <c r="F14" s="71">
        <f>E14/C14</f>
        <v>0.345565749235474</v>
      </c>
      <c r="G14" s="71">
        <f>E14/D14</f>
        <v>0.345565749235474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399.4</v>
      </c>
      <c r="F15" s="71">
        <f>E15/C15</f>
        <v>0.21919762910926952</v>
      </c>
      <c r="G15" s="71">
        <f>E15/D15</f>
        <v>0.21919762910926952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298.5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-246.2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487.7</v>
      </c>
      <c r="F19" s="71">
        <f>E19/C19</f>
        <v>0.1676521141285665</v>
      </c>
      <c r="G19" s="71">
        <f>E19/D19</f>
        <v>0.1676521141285665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/>
      <c r="F20" s="71">
        <f>E20/C20</f>
        <v>0</v>
      </c>
      <c r="G20" s="71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135.3</v>
      </c>
      <c r="F21" s="71">
        <f>E21/C21</f>
        <v>0.5412</v>
      </c>
      <c r="G21" s="71">
        <f>E21/D21</f>
        <v>0.5412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73.7</v>
      </c>
      <c r="F22" s="71">
        <f>E22/C22</f>
        <v>0.19758713136729222</v>
      </c>
      <c r="G22" s="71">
        <f>E22/D22</f>
        <v>0.19758713136729222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4" t="s">
        <v>26</v>
      </c>
      <c r="B24" s="105"/>
      <c r="C24" s="90">
        <f>SUM(C13:C23)</f>
        <v>9799.2</v>
      </c>
      <c r="D24" s="90">
        <f>SUM(D13:D23)</f>
        <v>9799.2</v>
      </c>
      <c r="E24" s="90">
        <f>SUM(E13:E23)</f>
        <v>2868.8</v>
      </c>
      <c r="F24" s="51">
        <f aca="true" t="shared" si="0" ref="F24:F31">E24/C24</f>
        <v>0.2927585925381664</v>
      </c>
      <c r="G24" s="51">
        <f aca="true" t="shared" si="1" ref="G24:G31">E24/D24</f>
        <v>0.2927585925381664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2" t="s">
        <v>27</v>
      </c>
      <c r="B25" s="103"/>
      <c r="C25" s="48">
        <f>C12+C24</f>
        <v>166079.30000000002</v>
      </c>
      <c r="D25" s="48">
        <f>D12+D24</f>
        <v>166079.30000000002</v>
      </c>
      <c r="E25" s="48">
        <f>E12+E24</f>
        <v>70799.90000000002</v>
      </c>
      <c r="F25" s="51">
        <f t="shared" si="0"/>
        <v>0.4263017727073754</v>
      </c>
      <c r="G25" s="51">
        <f t="shared" si="1"/>
        <v>0.4263017727073754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465890.9</v>
      </c>
      <c r="E26" s="48">
        <f>E27+E32+E33+E34</f>
        <v>243143.90000000002</v>
      </c>
      <c r="F26" s="42">
        <f t="shared" si="0"/>
        <v>0.6032155931483509</v>
      </c>
      <c r="G26" s="42">
        <f t="shared" si="1"/>
        <v>0.521890210776815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466174.4</v>
      </c>
      <c r="E27" s="48">
        <f>E28+E29+E30+E31</f>
        <v>243427.40000000002</v>
      </c>
      <c r="F27" s="42">
        <f t="shared" si="0"/>
        <v>0.6039189281720039</v>
      </c>
      <c r="G27" s="42">
        <f t="shared" si="1"/>
        <v>0.5221809691823489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94376.7</v>
      </c>
      <c r="F28" s="42">
        <f t="shared" si="0"/>
        <v>0.64061555003024</v>
      </c>
      <c r="G28" s="42">
        <f t="shared" si="1"/>
        <v>0.64061555003024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107538.5</v>
      </c>
      <c r="E29" s="48">
        <v>25066.7</v>
      </c>
      <c r="F29" s="42">
        <f t="shared" si="0"/>
        <v>0.49039908128549603</v>
      </c>
      <c r="G29" s="42">
        <f t="shared" si="1"/>
        <v>0.23309512407184405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201578</v>
      </c>
      <c r="E30" s="48">
        <v>121238.3</v>
      </c>
      <c r="F30" s="42">
        <f t="shared" si="0"/>
        <v>0.5999968327007809</v>
      </c>
      <c r="G30" s="42">
        <f t="shared" si="1"/>
        <v>0.6014460903471609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9736</v>
      </c>
      <c r="E31" s="48">
        <v>2745.7</v>
      </c>
      <c r="F31" s="42">
        <f t="shared" si="0"/>
        <v>1.0650917413398502</v>
      </c>
      <c r="G31" s="42">
        <f t="shared" si="1"/>
        <v>0.2820152013147083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8" t="s">
        <v>35</v>
      </c>
      <c r="B35" s="99"/>
      <c r="C35" s="48">
        <f>C25+C26</f>
        <v>569158.9</v>
      </c>
      <c r="D35" s="48">
        <f>D25+D26</f>
        <v>631970.2000000001</v>
      </c>
      <c r="E35" s="48">
        <f>E25+E26</f>
        <v>313943.80000000005</v>
      </c>
      <c r="F35" s="42">
        <f>E35/C35</f>
        <v>0.5515925341763083</v>
      </c>
      <c r="G35" s="69">
        <f>E35/D35</f>
        <v>0.49676994263337104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9"/>
  <sheetViews>
    <sheetView tabSelected="1" zoomScalePageLayoutView="0" workbookViewId="0" topLeftCell="A1">
      <selection activeCell="M36" sqref="M36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55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7" t="s">
        <v>37</v>
      </c>
      <c r="B1" s="117"/>
      <c r="C1" s="117"/>
      <c r="D1" s="117"/>
      <c r="E1" s="117"/>
      <c r="F1" s="117"/>
      <c r="G1" s="33"/>
    </row>
    <row r="2" spans="1:7" ht="18.75" customHeight="1">
      <c r="A2" s="118" t="s">
        <v>119</v>
      </c>
      <c r="B2" s="118"/>
      <c r="C2" s="118"/>
      <c r="D2" s="118"/>
      <c r="E2" s="118"/>
      <c r="F2" s="118"/>
      <c r="G2" s="34"/>
    </row>
    <row r="3" spans="1:11" ht="13.5" customHeight="1">
      <c r="A3" s="121" t="s">
        <v>2</v>
      </c>
      <c r="B3" s="121" t="s">
        <v>3</v>
      </c>
      <c r="C3" s="123" t="s">
        <v>98</v>
      </c>
      <c r="D3" s="115" t="s">
        <v>99</v>
      </c>
      <c r="E3" s="119" t="s">
        <v>120</v>
      </c>
      <c r="F3" s="73" t="s">
        <v>72</v>
      </c>
      <c r="G3" s="56" t="s">
        <v>38</v>
      </c>
      <c r="H3" s="56" t="s">
        <v>38</v>
      </c>
      <c r="I3" s="56" t="s">
        <v>38</v>
      </c>
      <c r="J3" s="115" t="s">
        <v>115</v>
      </c>
      <c r="K3" s="115" t="s">
        <v>62</v>
      </c>
    </row>
    <row r="4" spans="1:11" ht="51" customHeight="1">
      <c r="A4" s="122"/>
      <c r="B4" s="122"/>
      <c r="C4" s="124"/>
      <c r="D4" s="120"/>
      <c r="E4" s="120"/>
      <c r="F4" s="87" t="s">
        <v>73</v>
      </c>
      <c r="G4" s="58" t="s">
        <v>65</v>
      </c>
      <c r="H4" s="59" t="s">
        <v>39</v>
      </c>
      <c r="I4" s="59" t="s">
        <v>40</v>
      </c>
      <c r="J4" s="116"/>
      <c r="K4" s="116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6939.1</v>
      </c>
      <c r="F5" s="4">
        <f>F6+F7+F8+F9+F10+F11+F12+F13+F14</f>
        <v>0</v>
      </c>
      <c r="G5" s="5">
        <f>E5/C5</f>
        <v>0.429998450813323</v>
      </c>
      <c r="H5" s="16" t="e">
        <f>E5/#REF!</f>
        <v>#REF!</v>
      </c>
      <c r="I5" s="16" t="e">
        <f>E5/#REF!</f>
        <v>#REF!</v>
      </c>
      <c r="J5" s="16">
        <f>E5/C5</f>
        <v>0.429998450813323</v>
      </c>
      <c r="K5" s="15">
        <f>E5/D5</f>
        <v>0.429998450813323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62">
        <v>207.2</v>
      </c>
      <c r="F6" s="62"/>
      <c r="G6" s="63"/>
      <c r="H6" s="64"/>
      <c r="I6" s="64"/>
      <c r="J6" s="64">
        <f>E6/C6</f>
        <v>0.4114376489277204</v>
      </c>
      <c r="K6" s="64">
        <f>E6/D6</f>
        <v>0.4114376489277204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62">
        <v>87</v>
      </c>
      <c r="F7" s="62"/>
      <c r="G7" s="63"/>
      <c r="H7" s="64"/>
      <c r="I7" s="64"/>
      <c r="J7" s="64">
        <f>E7/C7</f>
        <v>0.4588607594936709</v>
      </c>
      <c r="K7" s="64">
        <f>E7/D7</f>
        <v>0.4588607594936709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61">
        <v>141.8</v>
      </c>
      <c r="F8" s="61"/>
      <c r="G8" s="63"/>
      <c r="H8" s="64"/>
      <c r="I8" s="64"/>
      <c r="J8" s="64">
        <f>E8/C8</f>
        <v>0.3420989143546442</v>
      </c>
      <c r="K8" s="64">
        <f>E8/D8</f>
        <v>0.3420989143546442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62">
        <v>167.3</v>
      </c>
      <c r="F9" s="62"/>
      <c r="G9" s="63"/>
      <c r="H9" s="64"/>
      <c r="I9" s="64"/>
      <c r="J9" s="64">
        <f>E9/C9</f>
        <v>0.41877346683354194</v>
      </c>
      <c r="K9" s="64">
        <f>E9/D9</f>
        <v>0.41877346683354194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62">
        <v>25.2</v>
      </c>
      <c r="F10" s="62"/>
      <c r="G10" s="63"/>
      <c r="H10" s="64"/>
      <c r="I10" s="64"/>
      <c r="J10" s="64">
        <f>E10/C10</f>
        <v>0.3504867872044506</v>
      </c>
      <c r="K10" s="64">
        <f>E10/D10</f>
        <v>0.3504867872044506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62">
        <v>745</v>
      </c>
      <c r="F11" s="62"/>
      <c r="G11" s="63"/>
      <c r="H11" s="64"/>
      <c r="I11" s="64"/>
      <c r="J11" s="64">
        <f>E11/C11</f>
        <v>0.4898093359631821</v>
      </c>
      <c r="K11" s="64">
        <f>E11/D11</f>
        <v>0.4898093359631821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62">
        <v>71</v>
      </c>
      <c r="F12" s="62"/>
      <c r="G12" s="63"/>
      <c r="H12" s="64"/>
      <c r="I12" s="64"/>
      <c r="J12" s="64">
        <f>E12/C12</f>
        <v>0.49168975069252074</v>
      </c>
      <c r="K12" s="64">
        <f>E12/D12</f>
        <v>0.49168975069252074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62">
        <v>91.1</v>
      </c>
      <c r="F13" s="62"/>
      <c r="G13" s="63"/>
      <c r="H13" s="64"/>
      <c r="I13" s="64"/>
      <c r="J13" s="64">
        <f>E13/C13</f>
        <v>0.33031182015953586</v>
      </c>
      <c r="K13" s="64">
        <f>E13/D13</f>
        <v>0.33031182015953586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62">
        <v>5403.5</v>
      </c>
      <c r="F14" s="62"/>
      <c r="G14" s="63"/>
      <c r="H14" s="64"/>
      <c r="I14" s="64"/>
      <c r="J14" s="64">
        <f>E14/C14</f>
        <v>0.42826459119297466</v>
      </c>
      <c r="K14" s="64">
        <f>E14/D14</f>
        <v>0.42826459119297466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4903.1</v>
      </c>
      <c r="F15" s="12">
        <f>F16+F17+F18+F19+F20+F21+F22+F23+F24</f>
        <v>0</v>
      </c>
      <c r="G15" s="30">
        <f>E15/C15</f>
        <v>0.3768600504212015</v>
      </c>
      <c r="H15" s="30"/>
      <c r="I15" s="30"/>
      <c r="J15" s="15">
        <f>E15/C15</f>
        <v>0.3768600504212015</v>
      </c>
      <c r="K15" s="15">
        <f>E15/D15</f>
        <v>0.3768600504212015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62">
        <v>519.9</v>
      </c>
      <c r="F16" s="62"/>
      <c r="G16" s="63"/>
      <c r="H16" s="5"/>
      <c r="I16" s="63"/>
      <c r="J16" s="64">
        <f>E16/C16</f>
        <v>0.37682104805392475</v>
      </c>
      <c r="K16" s="64">
        <f>E16/D16</f>
        <v>0.37682104805392475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62">
        <v>293.3</v>
      </c>
      <c r="F17" s="62"/>
      <c r="G17" s="63"/>
      <c r="H17" s="5"/>
      <c r="I17" s="63"/>
      <c r="J17" s="64">
        <f>E17/C17</f>
        <v>0.3768953996401953</v>
      </c>
      <c r="K17" s="64">
        <f>E17/D17</f>
        <v>0.3768953996401953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62">
        <v>451.7</v>
      </c>
      <c r="F18" s="62"/>
      <c r="G18" s="63"/>
      <c r="H18" s="5"/>
      <c r="I18" s="63"/>
      <c r="J18" s="64">
        <f>E18/C18</f>
        <v>0.3767934601267935</v>
      </c>
      <c r="K18" s="64">
        <f>E18/D18</f>
        <v>0.3767934601267935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62">
        <v>524.2</v>
      </c>
      <c r="F19" s="62"/>
      <c r="G19" s="63"/>
      <c r="H19" s="5"/>
      <c r="I19" s="63"/>
      <c r="J19" s="64">
        <f>E19/C19</f>
        <v>0.3769053781995974</v>
      </c>
      <c r="K19" s="64">
        <f>E19/D19</f>
        <v>0.3769053781995974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62">
        <v>371.4</v>
      </c>
      <c r="F20" s="62"/>
      <c r="G20" s="63"/>
      <c r="H20" s="5"/>
      <c r="I20" s="63"/>
      <c r="J20" s="64">
        <f>E20/C20</f>
        <v>0.3768645357686453</v>
      </c>
      <c r="K20" s="64">
        <f>E20/D20</f>
        <v>0.3768645357686453</v>
      </c>
    </row>
    <row r="21" spans="1:11" ht="12.75">
      <c r="A21" s="60" t="s">
        <v>46</v>
      </c>
      <c r="B21" s="66"/>
      <c r="C21" s="86">
        <v>1507.7</v>
      </c>
      <c r="D21" s="86">
        <v>1507.7</v>
      </c>
      <c r="E21" s="62">
        <v>568.2</v>
      </c>
      <c r="F21" s="62"/>
      <c r="G21" s="63"/>
      <c r="H21" s="5"/>
      <c r="I21" s="63"/>
      <c r="J21" s="64">
        <f>E21/C21</f>
        <v>0.3768654241559992</v>
      </c>
      <c r="K21" s="64">
        <f>E21/D21</f>
        <v>0.3768654241559992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62">
        <v>485.9</v>
      </c>
      <c r="F22" s="62"/>
      <c r="G22" s="63"/>
      <c r="H22" s="5"/>
      <c r="I22" s="63"/>
      <c r="J22" s="64">
        <f>E22/C22</f>
        <v>0.37687117040254403</v>
      </c>
      <c r="K22" s="64">
        <f>E22/D22</f>
        <v>0.37687117040254403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62">
        <v>648.6</v>
      </c>
      <c r="F23" s="62"/>
      <c r="G23" s="63"/>
      <c r="H23" s="30"/>
      <c r="I23" s="63"/>
      <c r="J23" s="64">
        <f>E23/C23</f>
        <v>0.3768739105171412</v>
      </c>
      <c r="K23" s="64">
        <f>E23/D23</f>
        <v>0.3768739105171412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62">
        <v>1039.9</v>
      </c>
      <c r="F24" s="62"/>
      <c r="G24" s="63"/>
      <c r="H24" s="5"/>
      <c r="I24" s="63"/>
      <c r="J24" s="64">
        <f>E24/C24</f>
        <v>0.37685728781619193</v>
      </c>
      <c r="K24" s="15">
        <f>E24/D24</f>
        <v>0.37685728781619193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48.60000000000001</v>
      </c>
      <c r="F25" s="4">
        <f>F26+F27+F28+F29+F30+F31+F32+F33+F34</f>
        <v>0</v>
      </c>
      <c r="G25" s="30">
        <f>E25/C25</f>
        <v>7.9672131147541005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62">
        <v>0.7</v>
      </c>
      <c r="F26" s="62"/>
      <c r="G26" s="63"/>
      <c r="H26" s="16"/>
      <c r="I26" s="16"/>
      <c r="J26" s="64">
        <f>E26/C26</f>
        <v>0.6363636363636362</v>
      </c>
      <c r="K26" s="64">
        <f>E26/D26</f>
        <v>0.6363636363636362</v>
      </c>
    </row>
    <row r="27" spans="1:11" ht="12.75">
      <c r="A27" s="60" t="s">
        <v>42</v>
      </c>
      <c r="B27" s="57"/>
      <c r="C27" s="57"/>
      <c r="D27" s="57"/>
      <c r="E27" s="6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6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62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6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62">
        <v>11.5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6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62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62">
        <v>0.2</v>
      </c>
      <c r="F34" s="62"/>
      <c r="G34" s="63"/>
      <c r="H34" s="16"/>
      <c r="I34" s="16"/>
      <c r="J34" s="64">
        <f>E34/C34</f>
        <v>0.13333333333333333</v>
      </c>
      <c r="K34" s="64">
        <f>E34/D34</f>
        <v>0.13333333333333333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521.6</v>
      </c>
      <c r="F35" s="4">
        <f>F36+F37+F38+F39+F40+F41+F42+F43+F44</f>
        <v>0</v>
      </c>
      <c r="G35" s="30">
        <f>E35/C35</f>
        <v>0.08558255533496317</v>
      </c>
      <c r="H35" s="16"/>
      <c r="I35" s="16"/>
      <c r="J35" s="15">
        <f>E35/C35</f>
        <v>0.08558255533496317</v>
      </c>
      <c r="K35" s="16">
        <f>E35/D35</f>
        <v>0.08558255533496317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5">
        <v>44.4</v>
      </c>
      <c r="F36" s="65"/>
      <c r="G36" s="63"/>
      <c r="H36" s="64"/>
      <c r="I36" s="64"/>
      <c r="J36" s="64">
        <f>E36/C36</f>
        <v>0.12248275862068965</v>
      </c>
      <c r="K36" s="64">
        <f>E36/D36</f>
        <v>0.12248275862068965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5">
        <v>30</v>
      </c>
      <c r="F37" s="65"/>
      <c r="G37" s="63"/>
      <c r="H37" s="64"/>
      <c r="I37" s="64"/>
      <c r="J37" s="64">
        <f>E37/C37</f>
        <v>0.11363636363636363</v>
      </c>
      <c r="K37" s="64">
        <f>E37/D37</f>
        <v>0.11363636363636363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5">
        <v>295.1</v>
      </c>
      <c r="F38" s="65"/>
      <c r="G38" s="63"/>
      <c r="H38" s="64"/>
      <c r="I38" s="64"/>
      <c r="J38" s="64">
        <f>E38/C38</f>
        <v>0.30605683468160133</v>
      </c>
      <c r="K38" s="64">
        <f>E38/D38</f>
        <v>0.30605683468160133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5">
        <v>-118.5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5">
        <v>1.3</v>
      </c>
      <c r="F40" s="65"/>
      <c r="G40" s="63"/>
      <c r="H40" s="64"/>
      <c r="I40" s="64"/>
      <c r="J40" s="64">
        <f>E40/C40</f>
        <v>0.012909632571996028</v>
      </c>
      <c r="K40" s="64">
        <f>E40/D40</f>
        <v>0.012909632571996028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5">
        <v>46.1</v>
      </c>
      <c r="F41" s="65"/>
      <c r="G41" s="63"/>
      <c r="H41" s="64"/>
      <c r="I41" s="64"/>
      <c r="J41" s="64">
        <f>E41/C41</f>
        <v>0.24352879027997887</v>
      </c>
      <c r="K41" s="64">
        <f>E41/D41</f>
        <v>0.24352879027997887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5">
        <v>42.9</v>
      </c>
      <c r="F42" s="65"/>
      <c r="G42" s="63"/>
      <c r="H42" s="64"/>
      <c r="I42" s="64"/>
      <c r="J42" s="64">
        <f>E42/C42</f>
        <v>0.12013441612993558</v>
      </c>
      <c r="K42" s="64">
        <f>E42/D42</f>
        <v>0.12013441612993558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5">
        <v>15.7</v>
      </c>
      <c r="F43" s="65"/>
      <c r="G43" s="63"/>
      <c r="H43" s="64"/>
      <c r="I43" s="64"/>
      <c r="J43" s="64">
        <f>E43/C43</f>
        <v>0.04747505291805262</v>
      </c>
      <c r="K43" s="64">
        <f>E43/D43</f>
        <v>0.04747505291805262</v>
      </c>
      <c r="L43" s="88"/>
    </row>
    <row r="44" spans="1:12" ht="12.75">
      <c r="A44" s="60" t="s">
        <v>49</v>
      </c>
      <c r="B44" s="57"/>
      <c r="C44" s="61">
        <v>2683.8</v>
      </c>
      <c r="D44" s="61">
        <v>2683.8</v>
      </c>
      <c r="E44" s="65">
        <v>164.6</v>
      </c>
      <c r="F44" s="65"/>
      <c r="G44" s="63"/>
      <c r="H44" s="64"/>
      <c r="I44" s="64"/>
      <c r="J44" s="64">
        <f>E44/C44</f>
        <v>0.06133094865489231</v>
      </c>
      <c r="K44" s="64">
        <f>E44/D44</f>
        <v>0.06133094865489231</v>
      </c>
      <c r="L44" s="88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1835.1</v>
      </c>
      <c r="F45" s="4">
        <f>F46+F47+F48+F49+F50+F51+F52+F53+F54</f>
        <v>0</v>
      </c>
      <c r="G45" s="5">
        <f>E45/C45</f>
        <v>0.414168998826397</v>
      </c>
      <c r="H45" s="16" t="e">
        <f>E45/#REF!</f>
        <v>#REF!</v>
      </c>
      <c r="I45" s="16" t="e">
        <f>E45/#REF!</f>
        <v>#REF!</v>
      </c>
      <c r="J45" s="15">
        <f>E45/C45</f>
        <v>0.414168998826397</v>
      </c>
      <c r="K45" s="16">
        <f>E45/D45</f>
        <v>0.414168998826397</v>
      </c>
      <c r="L45" s="88"/>
    </row>
    <row r="46" spans="1:12" ht="12.75">
      <c r="A46" s="60" t="s">
        <v>41</v>
      </c>
      <c r="B46" s="57"/>
      <c r="C46" s="6">
        <v>194</v>
      </c>
      <c r="D46" s="6">
        <v>194</v>
      </c>
      <c r="E46" s="65">
        <v>57.4</v>
      </c>
      <c r="F46" s="65"/>
      <c r="G46" s="63"/>
      <c r="H46" s="64"/>
      <c r="I46" s="64"/>
      <c r="J46" s="64">
        <f>E46/C46</f>
        <v>0.2958762886597938</v>
      </c>
      <c r="K46" s="64">
        <f>E46/D46</f>
        <v>0.2958762886597938</v>
      </c>
      <c r="L46" s="88"/>
    </row>
    <row r="47" spans="1:12" ht="12.75">
      <c r="A47" s="60" t="s">
        <v>42</v>
      </c>
      <c r="B47" s="57"/>
      <c r="C47" s="6">
        <v>12</v>
      </c>
      <c r="D47" s="6">
        <v>12</v>
      </c>
      <c r="E47" s="65">
        <v>0.7</v>
      </c>
      <c r="F47" s="65"/>
      <c r="G47" s="63"/>
      <c r="H47" s="64"/>
      <c r="I47" s="64"/>
      <c r="J47" s="64">
        <f>E47/C47</f>
        <v>0.05833333333333333</v>
      </c>
      <c r="K47" s="64">
        <f>E47/D47</f>
        <v>0.05833333333333333</v>
      </c>
      <c r="L47" s="88"/>
    </row>
    <row r="48" spans="1:12" ht="12.75">
      <c r="A48" s="60" t="s">
        <v>43</v>
      </c>
      <c r="B48" s="57"/>
      <c r="C48" s="6">
        <v>248</v>
      </c>
      <c r="D48" s="6">
        <v>248</v>
      </c>
      <c r="E48" s="65">
        <v>207.3</v>
      </c>
      <c r="F48" s="65"/>
      <c r="G48" s="63"/>
      <c r="H48" s="64"/>
      <c r="I48" s="64"/>
      <c r="J48" s="64">
        <f>E48/C48</f>
        <v>0.8358870967741936</v>
      </c>
      <c r="K48" s="64">
        <f>E48/D48</f>
        <v>0.8358870967741936</v>
      </c>
      <c r="L48" s="89"/>
    </row>
    <row r="49" spans="1:12" ht="12.75">
      <c r="A49" s="60" t="s">
        <v>44</v>
      </c>
      <c r="B49" s="57"/>
      <c r="C49" s="6">
        <v>393</v>
      </c>
      <c r="D49" s="6">
        <v>393</v>
      </c>
      <c r="E49" s="65">
        <v>228.2</v>
      </c>
      <c r="F49" s="65"/>
      <c r="G49" s="63"/>
      <c r="H49" s="64"/>
      <c r="I49" s="64"/>
      <c r="J49" s="64">
        <f>E49/C49</f>
        <v>0.5806615776081424</v>
      </c>
      <c r="K49" s="64">
        <f>E49/D49</f>
        <v>0.5806615776081424</v>
      </c>
      <c r="L49" s="88"/>
    </row>
    <row r="50" spans="1:12" ht="12.75">
      <c r="A50" s="60" t="s">
        <v>45</v>
      </c>
      <c r="B50" s="57"/>
      <c r="C50" s="6">
        <v>62</v>
      </c>
      <c r="D50" s="6">
        <v>62</v>
      </c>
      <c r="E50" s="65">
        <v>30.5</v>
      </c>
      <c r="F50" s="65"/>
      <c r="G50" s="63"/>
      <c r="H50" s="64"/>
      <c r="I50" s="64"/>
      <c r="J50" s="64">
        <f>E50/C50</f>
        <v>0.49193548387096775</v>
      </c>
      <c r="K50" s="64">
        <f>E50/D50</f>
        <v>0.49193548387096775</v>
      </c>
      <c r="L50" s="88"/>
    </row>
    <row r="51" spans="1:12" ht="12.75">
      <c r="A51" s="60" t="s">
        <v>46</v>
      </c>
      <c r="B51" s="57"/>
      <c r="C51" s="6">
        <v>13.5</v>
      </c>
      <c r="D51" s="6">
        <v>13.5</v>
      </c>
      <c r="E51" s="65">
        <v>28.5</v>
      </c>
      <c r="F51" s="65"/>
      <c r="G51" s="63"/>
      <c r="H51" s="64"/>
      <c r="I51" s="64"/>
      <c r="J51" s="64" t="s">
        <v>14</v>
      </c>
      <c r="K51" s="64" t="s">
        <v>14</v>
      </c>
      <c r="L51" s="88"/>
    </row>
    <row r="52" spans="1:12" ht="12.75">
      <c r="A52" s="60" t="s">
        <v>47</v>
      </c>
      <c r="B52" s="57"/>
      <c r="C52" s="6"/>
      <c r="D52" s="6"/>
      <c r="E52" s="65"/>
      <c r="F52" s="65"/>
      <c r="G52" s="63"/>
      <c r="H52" s="64"/>
      <c r="I52" s="64"/>
      <c r="J52" s="64"/>
      <c r="K52" s="64"/>
      <c r="L52" s="89"/>
    </row>
    <row r="53" spans="1:11" s="9" customFormat="1" ht="12.75">
      <c r="A53" s="60" t="s">
        <v>48</v>
      </c>
      <c r="B53" s="57"/>
      <c r="C53" s="65">
        <v>79.2</v>
      </c>
      <c r="D53" s="65">
        <v>79.2</v>
      </c>
      <c r="E53" s="65">
        <v>5.8</v>
      </c>
      <c r="F53" s="65"/>
      <c r="G53" s="63"/>
      <c r="H53" s="64"/>
      <c r="I53" s="64"/>
      <c r="J53" s="64">
        <f>E53/C53</f>
        <v>0.07323232323232323</v>
      </c>
      <c r="K53" s="64">
        <f>E53/D53</f>
        <v>0.07323232323232323</v>
      </c>
    </row>
    <row r="54" spans="1:11" ht="12.75">
      <c r="A54" s="60" t="s">
        <v>49</v>
      </c>
      <c r="C54" s="6">
        <v>3429.1</v>
      </c>
      <c r="D54" s="6">
        <v>3429.1</v>
      </c>
      <c r="E54" s="65">
        <v>1276.7</v>
      </c>
      <c r="F54" s="65"/>
      <c r="G54" s="63"/>
      <c r="H54" s="64"/>
      <c r="I54" s="64"/>
      <c r="J54" s="64">
        <f>E54/C54</f>
        <v>0.37231343501210235</v>
      </c>
      <c r="K54" s="64">
        <f>E54/D54</f>
        <v>0.37231343501210235</v>
      </c>
    </row>
    <row r="55" spans="1:12" s="8" customFormat="1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469.20000000000005</v>
      </c>
      <c r="F55" s="4">
        <f>F56+F57+F58+F59+F60+F61+F62+F63+F64</f>
        <v>0</v>
      </c>
      <c r="G55" s="5">
        <f>E55/C55</f>
        <v>0.044354114477477904</v>
      </c>
      <c r="H55" s="16" t="e">
        <f>E55/#REF!</f>
        <v>#REF!</v>
      </c>
      <c r="I55" s="16" t="e">
        <f>E55/#REF!</f>
        <v>#REF!</v>
      </c>
      <c r="J55" s="15">
        <f>E55/C55</f>
        <v>0.044354114477477904</v>
      </c>
      <c r="K55" s="16">
        <f>E55/D55</f>
        <v>0.044354114477477904</v>
      </c>
      <c r="L55" s="88"/>
    </row>
    <row r="56" spans="1:12" ht="12.75">
      <c r="A56" s="60" t="s">
        <v>41</v>
      </c>
      <c r="B56" s="57"/>
      <c r="C56" s="6">
        <v>1425</v>
      </c>
      <c r="D56" s="6">
        <v>1425</v>
      </c>
      <c r="E56" s="65">
        <v>99.3</v>
      </c>
      <c r="F56" s="65"/>
      <c r="G56" s="63"/>
      <c r="H56" s="64"/>
      <c r="I56" s="64"/>
      <c r="J56" s="64">
        <f>E56/C56</f>
        <v>0.06968421052631579</v>
      </c>
      <c r="K56" s="64">
        <f>E56/D56</f>
        <v>0.06968421052631579</v>
      </c>
      <c r="L56" s="88"/>
    </row>
    <row r="57" spans="1:12" ht="12.75">
      <c r="A57" s="60" t="s">
        <v>42</v>
      </c>
      <c r="B57" s="57"/>
      <c r="C57" s="6">
        <v>511.1</v>
      </c>
      <c r="D57" s="6">
        <v>511.1</v>
      </c>
      <c r="E57" s="65">
        <v>16.9</v>
      </c>
      <c r="F57" s="65"/>
      <c r="G57" s="63"/>
      <c r="H57" s="64"/>
      <c r="I57" s="64"/>
      <c r="J57" s="64">
        <f>E57/C57</f>
        <v>0.03306593621600469</v>
      </c>
      <c r="K57" s="64">
        <f>E57/D57</f>
        <v>0.03306593621600469</v>
      </c>
      <c r="L57" s="88"/>
    </row>
    <row r="58" spans="1:12" ht="12.75">
      <c r="A58" s="60" t="s">
        <v>43</v>
      </c>
      <c r="B58" s="57"/>
      <c r="C58" s="6">
        <v>1236</v>
      </c>
      <c r="D58" s="6">
        <v>1236</v>
      </c>
      <c r="E58" s="65">
        <v>-117</v>
      </c>
      <c r="F58" s="65"/>
      <c r="G58" s="63"/>
      <c r="H58" s="64"/>
      <c r="I58" s="64"/>
      <c r="J58" s="64">
        <v>0</v>
      </c>
      <c r="K58" s="64">
        <v>0</v>
      </c>
      <c r="L58" s="89"/>
    </row>
    <row r="59" spans="1:12" ht="12.75">
      <c r="A59" s="60" t="s">
        <v>44</v>
      </c>
      <c r="B59" s="57"/>
      <c r="C59" s="6">
        <v>1339.9</v>
      </c>
      <c r="D59" s="6">
        <v>1339.9</v>
      </c>
      <c r="E59" s="65">
        <v>108.5</v>
      </c>
      <c r="F59" s="65"/>
      <c r="G59" s="63"/>
      <c r="H59" s="64"/>
      <c r="I59" s="64"/>
      <c r="J59" s="64">
        <f>E59/C59</f>
        <v>0.08097619225315321</v>
      </c>
      <c r="K59" s="64">
        <f>E59/D59</f>
        <v>0.08097619225315321</v>
      </c>
      <c r="L59" s="88"/>
    </row>
    <row r="60" spans="1:12" ht="12.75">
      <c r="A60" s="60" t="s">
        <v>45</v>
      </c>
      <c r="B60" s="57"/>
      <c r="C60" s="6">
        <v>536.6</v>
      </c>
      <c r="D60" s="6">
        <v>536.6</v>
      </c>
      <c r="E60" s="65">
        <v>-20.6</v>
      </c>
      <c r="F60" s="65"/>
      <c r="G60" s="63"/>
      <c r="H60" s="64"/>
      <c r="I60" s="64"/>
      <c r="J60" s="64">
        <v>0</v>
      </c>
      <c r="K60" s="64">
        <v>0</v>
      </c>
      <c r="L60" s="88"/>
    </row>
    <row r="61" spans="1:12" ht="12.75">
      <c r="A61" s="60" t="s">
        <v>46</v>
      </c>
      <c r="B61" s="57"/>
      <c r="C61" s="6">
        <v>1194</v>
      </c>
      <c r="D61" s="6">
        <v>1194</v>
      </c>
      <c r="E61" s="65">
        <v>86.5</v>
      </c>
      <c r="F61" s="65"/>
      <c r="G61" s="63"/>
      <c r="H61" s="64"/>
      <c r="I61" s="64"/>
      <c r="J61" s="64">
        <f>E61/C61</f>
        <v>0.07244556113902847</v>
      </c>
      <c r="K61" s="64">
        <f>E61/D61</f>
        <v>0.07244556113902847</v>
      </c>
      <c r="L61" s="88"/>
    </row>
    <row r="62" spans="1:12" ht="12.75">
      <c r="A62" s="60" t="s">
        <v>47</v>
      </c>
      <c r="B62" s="57"/>
      <c r="C62" s="6">
        <v>445</v>
      </c>
      <c r="D62" s="6">
        <v>445</v>
      </c>
      <c r="E62" s="65">
        <v>45.7</v>
      </c>
      <c r="F62" s="65"/>
      <c r="G62" s="63"/>
      <c r="H62" s="64"/>
      <c r="I62" s="64"/>
      <c r="J62" s="64">
        <f>E62/C62</f>
        <v>0.10269662921348316</v>
      </c>
      <c r="K62" s="64">
        <f>E62/D62</f>
        <v>0.10269662921348316</v>
      </c>
      <c r="L62" s="89"/>
    </row>
    <row r="63" spans="1:11" s="9" customFormat="1" ht="12.75">
      <c r="A63" s="60" t="s">
        <v>48</v>
      </c>
      <c r="B63" s="57"/>
      <c r="C63" s="65">
        <v>770.8</v>
      </c>
      <c r="D63" s="65">
        <v>770.8</v>
      </c>
      <c r="E63" s="65">
        <v>83.9</v>
      </c>
      <c r="F63" s="65"/>
      <c r="G63" s="63"/>
      <c r="H63" s="64"/>
      <c r="I63" s="64"/>
      <c r="J63" s="64">
        <f>E63/C63</f>
        <v>0.10884795018162949</v>
      </c>
      <c r="K63" s="64">
        <f>E63/D63</f>
        <v>0.10884795018162949</v>
      </c>
    </row>
    <row r="64" spans="1:11" ht="12.75">
      <c r="A64" s="60" t="s">
        <v>49</v>
      </c>
      <c r="B64" s="57"/>
      <c r="C64" s="6">
        <v>3120.1</v>
      </c>
      <c r="D64" s="6">
        <v>3120.1</v>
      </c>
      <c r="E64" s="65">
        <v>166</v>
      </c>
      <c r="F64" s="65"/>
      <c r="G64" s="63"/>
      <c r="H64" s="64"/>
      <c r="I64" s="64"/>
      <c r="J64" s="64">
        <f>E64/C64</f>
        <v>0.05320342296721259</v>
      </c>
      <c r="K64" s="64">
        <f>E64/D64</f>
        <v>0.05320342296721259</v>
      </c>
    </row>
    <row r="65" spans="1:11" ht="12.75">
      <c r="A65" s="113" t="s">
        <v>15</v>
      </c>
      <c r="B65" s="114"/>
      <c r="C65" s="13">
        <f>C5+C15+C25+C35+C45+C55</f>
        <v>50258</v>
      </c>
      <c r="D65" s="13">
        <f>D5+D15+D25+D35+D45+D55</f>
        <v>50258</v>
      </c>
      <c r="E65" s="13">
        <f>E5+E15+E25+E35+E45+E55</f>
        <v>14716.700000000003</v>
      </c>
      <c r="F65" s="13">
        <f>F5+F15+F25+F35+F45+F55</f>
        <v>0</v>
      </c>
      <c r="G65" s="14">
        <f>E65/C65</f>
        <v>0.2928230331489515</v>
      </c>
      <c r="H65" s="14" t="e">
        <f>E65/#REF!</f>
        <v>#REF!</v>
      </c>
      <c r="I65" s="14" t="e">
        <f>E65/#REF!</f>
        <v>#REF!</v>
      </c>
      <c r="J65" s="26">
        <f>E65/C65</f>
        <v>0.2928230331489515</v>
      </c>
      <c r="K65" s="26">
        <f>E65/D65</f>
        <v>0.2928230331489515</v>
      </c>
    </row>
    <row r="66" spans="1:1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888.4</v>
      </c>
      <c r="F66" s="4">
        <f>F67</f>
        <v>0</v>
      </c>
      <c r="G66" s="5">
        <f>E66/C66</f>
        <v>0.5225267615574638</v>
      </c>
      <c r="H66" s="5" t="e">
        <f>E66/#REF!</f>
        <v>#REF!</v>
      </c>
      <c r="I66" s="5" t="e">
        <f>E66/#REF!</f>
        <v>#REF!</v>
      </c>
      <c r="J66" s="15">
        <f>E66/C66</f>
        <v>0.5225267615574638</v>
      </c>
      <c r="K66" s="16">
        <f>E66/D66</f>
        <v>0.5225267615574638</v>
      </c>
    </row>
    <row r="67" spans="1:11" ht="12.75">
      <c r="A67" s="60" t="s">
        <v>49</v>
      </c>
      <c r="B67" s="57"/>
      <c r="C67" s="6">
        <v>1700.2</v>
      </c>
      <c r="D67" s="6">
        <v>1700.2</v>
      </c>
      <c r="E67" s="65">
        <v>888.4</v>
      </c>
      <c r="F67" s="62"/>
      <c r="G67" s="63"/>
      <c r="H67" s="63"/>
      <c r="I67" s="63"/>
      <c r="J67" s="64">
        <f>E67/C67</f>
        <v>0.5225267615574638</v>
      </c>
      <c r="K67" s="64">
        <f>E67/D67</f>
        <v>0.5225267615574638</v>
      </c>
    </row>
    <row r="68" spans="1:11" s="9" customFormat="1" ht="12.75">
      <c r="A68" s="10" t="s">
        <v>97</v>
      </c>
      <c r="B68" s="78" t="s">
        <v>77</v>
      </c>
      <c r="C68" s="12"/>
      <c r="D68" s="12"/>
      <c r="E68" s="12">
        <f>E69</f>
        <v>45.6</v>
      </c>
      <c r="F68" s="79"/>
      <c r="G68" s="30"/>
      <c r="H68" s="30"/>
      <c r="I68" s="30"/>
      <c r="J68" s="64"/>
      <c r="K68" s="64"/>
    </row>
    <row r="69" spans="1:11" ht="12.75">
      <c r="A69" s="60" t="s">
        <v>49</v>
      </c>
      <c r="B69" s="66"/>
      <c r="C69" s="6"/>
      <c r="D69" s="6"/>
      <c r="E69" s="65">
        <v>45.6</v>
      </c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128.4</v>
      </c>
      <c r="F70" s="4">
        <f>F71</f>
        <v>0</v>
      </c>
      <c r="G70" s="5">
        <f>E70/C70</f>
        <v>0.5136000000000001</v>
      </c>
      <c r="H70" s="16" t="s">
        <v>14</v>
      </c>
      <c r="I70" s="16" t="s">
        <v>14</v>
      </c>
      <c r="J70" s="15">
        <f>E70/C70</f>
        <v>0.5136000000000001</v>
      </c>
      <c r="K70" s="16">
        <f>E70/D70</f>
        <v>0.5136000000000001</v>
      </c>
    </row>
    <row r="71" spans="1:11" ht="12" customHeight="1">
      <c r="A71" s="60" t="s">
        <v>49</v>
      </c>
      <c r="B71" s="66"/>
      <c r="C71" s="6">
        <v>250</v>
      </c>
      <c r="D71" s="6">
        <v>250</v>
      </c>
      <c r="E71" s="65">
        <v>128.4</v>
      </c>
      <c r="F71" s="62"/>
      <c r="G71" s="63"/>
      <c r="H71" s="64"/>
      <c r="I71" s="64"/>
      <c r="J71" s="64">
        <f>E71/C71</f>
        <v>0.5136000000000001</v>
      </c>
      <c r="K71" s="64">
        <f>E71/D71</f>
        <v>0.5136000000000001</v>
      </c>
    </row>
    <row r="72" spans="1:11" ht="26.25" customHeight="1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12">
        <f>E73</f>
        <v>74.5</v>
      </c>
      <c r="F72" s="79"/>
      <c r="G72" s="30"/>
      <c r="H72" s="15"/>
      <c r="I72" s="15"/>
      <c r="J72" s="15">
        <f>E72/C72</f>
        <v>0.5477941176470589</v>
      </c>
      <c r="K72" s="15">
        <f>E72/D72</f>
        <v>0.5477941176470589</v>
      </c>
    </row>
    <row r="73" spans="1:11" ht="12" customHeight="1">
      <c r="A73" s="60" t="s">
        <v>49</v>
      </c>
      <c r="B73" s="66"/>
      <c r="C73" s="6">
        <v>136</v>
      </c>
      <c r="D73" s="6">
        <v>136</v>
      </c>
      <c r="E73" s="65">
        <v>74.5</v>
      </c>
      <c r="F73" s="62"/>
      <c r="G73" s="63"/>
      <c r="H73" s="64"/>
      <c r="I73" s="64"/>
      <c r="J73" s="64">
        <f>E73/C73</f>
        <v>0.5477941176470589</v>
      </c>
      <c r="K73" s="64">
        <f>E73/D73</f>
        <v>0.5477941176470589</v>
      </c>
    </row>
    <row r="74" spans="1:11" ht="12" customHeight="1">
      <c r="A74" s="7" t="s">
        <v>116</v>
      </c>
      <c r="B74" s="78" t="s">
        <v>25</v>
      </c>
      <c r="C74" s="6"/>
      <c r="D74" s="6"/>
      <c r="E74" s="12">
        <v>0</v>
      </c>
      <c r="F74" s="79"/>
      <c r="G74" s="30"/>
      <c r="H74" s="15"/>
      <c r="I74" s="15"/>
      <c r="J74" s="64"/>
      <c r="K74" s="64"/>
    </row>
    <row r="75" spans="1:11" ht="12" customHeight="1">
      <c r="A75" s="60" t="s">
        <v>45</v>
      </c>
      <c r="B75" s="66"/>
      <c r="C75" s="6"/>
      <c r="D75" s="6"/>
      <c r="E75" s="65">
        <v>0</v>
      </c>
      <c r="F75" s="62"/>
      <c r="G75" s="63"/>
      <c r="H75" s="64"/>
      <c r="I75" s="64"/>
      <c r="J75" s="64"/>
      <c r="K75" s="64"/>
    </row>
    <row r="76" spans="1:11" ht="12.75">
      <c r="A76" s="113" t="s">
        <v>26</v>
      </c>
      <c r="B76" s="114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1091.3</v>
      </c>
      <c r="F76" s="13">
        <f t="shared" si="0"/>
        <v>0</v>
      </c>
      <c r="G76" s="13">
        <f t="shared" si="0"/>
        <v>1.0361267615574639</v>
      </c>
      <c r="H76" s="13" t="e">
        <f t="shared" si="0"/>
        <v>#REF!</v>
      </c>
      <c r="I76" s="13" t="e">
        <f t="shared" si="0"/>
        <v>#REF!</v>
      </c>
      <c r="J76" s="26">
        <f>E76/C76</f>
        <v>0.5231042086089541</v>
      </c>
      <c r="K76" s="26">
        <f>E76/D76</f>
        <v>0.5231042086089541</v>
      </c>
    </row>
    <row r="77" spans="1:11" ht="16.5">
      <c r="A77" s="111" t="s">
        <v>51</v>
      </c>
      <c r="B77" s="112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15853.599999999999</v>
      </c>
      <c r="F77" s="17">
        <f>F78+F79+F80+F81+F82+F83+F84+F85+F86</f>
        <v>0</v>
      </c>
      <c r="G77" s="17">
        <f>G78+G79+G80+G81+G82+G83+G84+G85+G86</f>
        <v>1.8351242886426327</v>
      </c>
      <c r="H77" s="17" t="e">
        <f>H78+H79+H80+H81+H82+H83+H84+H85+H86</f>
        <v>#REF!</v>
      </c>
      <c r="I77" s="17" t="e">
        <f>I78+I79+I80+I81+I82+I83+I84+I85+I86</f>
        <v>#REF!</v>
      </c>
      <c r="J77" s="77">
        <f>E77/C77</f>
        <v>0.3028721424723274</v>
      </c>
      <c r="K77" s="77">
        <f>E77/D77</f>
        <v>0.3028721424723274</v>
      </c>
    </row>
    <row r="78" spans="1:11" ht="12.75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928.8999999999999</v>
      </c>
      <c r="F78" s="4">
        <f>F6+F16+F26+F36+F46+F56</f>
        <v>0</v>
      </c>
      <c r="G78" s="30">
        <f>E78/C78</f>
        <v>0.240280400424222</v>
      </c>
      <c r="H78" s="5" t="e">
        <f>E78/#REF!</f>
        <v>#REF!</v>
      </c>
      <c r="I78" s="5" t="e">
        <f>E78/#REF!</f>
        <v>#REF!</v>
      </c>
      <c r="J78" s="15">
        <f>E78/C78</f>
        <v>0.240280400424222</v>
      </c>
      <c r="K78" s="16">
        <f>E78/D78</f>
        <v>0.240280400424222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427.9</v>
      </c>
      <c r="F79" s="4">
        <f>F7+F17+F27+F37+F47+F57</f>
        <v>0</v>
      </c>
      <c r="G79" s="30">
        <f>E79/C79</f>
        <v>0.24383155735369536</v>
      </c>
      <c r="H79" s="5" t="e">
        <f>E79/#REF!</f>
        <v>#REF!</v>
      </c>
      <c r="I79" s="5" t="e">
        <f>E79/#REF!</f>
        <v>#REF!</v>
      </c>
      <c r="J79" s="15">
        <f>E79/C79</f>
        <v>0.24383155735369536</v>
      </c>
      <c r="K79" s="16">
        <f>E79/D79</f>
        <v>0.24383155735369536</v>
      </c>
    </row>
    <row r="80" spans="1:11" ht="12.75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978.9000000000001</v>
      </c>
      <c r="F80" s="4">
        <f>F8+F18+F28+F38+F48+F58</f>
        <v>0</v>
      </c>
      <c r="G80" s="30">
        <f>E80/C80</f>
        <v>0.2410193278345439</v>
      </c>
      <c r="H80" s="5" t="e">
        <f>E80/#REF!</f>
        <v>#REF!</v>
      </c>
      <c r="I80" s="5" t="e">
        <f>E80/#REF!</f>
        <v>#REF!</v>
      </c>
      <c r="J80" s="15">
        <f>E80/C80</f>
        <v>0.2410193278345439</v>
      </c>
      <c r="K80" s="16">
        <f>E80/D80</f>
        <v>0.2410193278345439</v>
      </c>
    </row>
    <row r="81" spans="1:11" ht="12.75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909.8</v>
      </c>
      <c r="F81" s="4">
        <f>F9+F19+F29+F39+F49+F59</f>
        <v>0</v>
      </c>
      <c r="G81" s="30">
        <f>E81/C81</f>
        <v>0.20825893879045915</v>
      </c>
      <c r="H81" s="5" t="e">
        <f>E81/#REF!</f>
        <v>#REF!</v>
      </c>
      <c r="I81" s="5" t="e">
        <f>E81/#REF!</f>
        <v>#REF!</v>
      </c>
      <c r="J81" s="15">
        <f>E81/C81</f>
        <v>0.20825893879045915</v>
      </c>
      <c r="K81" s="16">
        <f>E81/D81</f>
        <v>0.20825893879045915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407.79999999999995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0.23213980759378375</v>
      </c>
      <c r="K82" s="16">
        <f>E82/D82</f>
        <v>0.23213980759378375</v>
      </c>
    </row>
    <row r="83" spans="1:11" ht="12.75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1485.8</v>
      </c>
      <c r="F83" s="4">
        <f>F11+F21+F31+F41+F51+F61</f>
        <v>0</v>
      </c>
      <c r="G83" s="30">
        <f>E83/C83</f>
        <v>0.33569814731134207</v>
      </c>
      <c r="H83" s="5" t="e">
        <f>E83/#REF!</f>
        <v>#REF!</v>
      </c>
      <c r="I83" s="5" t="e">
        <f>E83/#REF!</f>
        <v>#REF!</v>
      </c>
      <c r="J83" s="15">
        <f>E83/C83</f>
        <v>0.33569814731134207</v>
      </c>
      <c r="K83" s="16">
        <f>E83/D83</f>
        <v>0.33569814731134207</v>
      </c>
    </row>
    <row r="84" spans="1:11" ht="12.75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645.5</v>
      </c>
      <c r="F84" s="4">
        <f>F12+F22+F32+F42+F52+F62</f>
        <v>0</v>
      </c>
      <c r="G84" s="30">
        <f>E84/C84</f>
        <v>0.28871097593702477</v>
      </c>
      <c r="H84" s="5" t="e">
        <f>E84/#REF!</f>
        <v>#REF!</v>
      </c>
      <c r="I84" s="5" t="e">
        <f>E84/#REF!</f>
        <v>#REF!</v>
      </c>
      <c r="J84" s="15">
        <f>E84/C84</f>
        <v>0.28871097593702477</v>
      </c>
      <c r="K84" s="16">
        <f>E84/D84</f>
        <v>0.28871097593702477</v>
      </c>
    </row>
    <row r="85" spans="1:11" ht="12.75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881.2</v>
      </c>
      <c r="F85" s="4">
        <f>F13+F23+F33+F43+F53+F63</f>
        <v>0</v>
      </c>
      <c r="G85" s="30">
        <f>E85/C85</f>
        <v>0.2773249409913454</v>
      </c>
      <c r="H85" s="5" t="e">
        <f>E85/#REF!</f>
        <v>#REF!</v>
      </c>
      <c r="I85" s="5" t="e">
        <f>E85/#REF!</f>
        <v>#REF!</v>
      </c>
      <c r="J85" s="15">
        <f>E85/C85</f>
        <v>0.2773249409913454</v>
      </c>
      <c r="K85" s="16">
        <f>E85/D85</f>
        <v>0.2773249409913454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9187.8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0.34414716094886</v>
      </c>
      <c r="K86" s="16">
        <f>E86/D86</f>
        <v>0.34414716094886</v>
      </c>
    </row>
    <row r="87" spans="1:11" ht="60.75" customHeight="1">
      <c r="A87" s="19" t="s">
        <v>100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18785.600000000002</v>
      </c>
      <c r="F87" s="4">
        <f>F88+F89+F90+F91+F92+F93+F94+F95+F96</f>
        <v>0</v>
      </c>
      <c r="G87" s="5">
        <f>E87/C87</f>
        <v>0.624995009515191</v>
      </c>
      <c r="H87" s="16" t="e">
        <f>E87/#REF!</f>
        <v>#REF!</v>
      </c>
      <c r="I87" s="16" t="e">
        <f>E87/#REF!</f>
        <v>#REF!</v>
      </c>
      <c r="J87" s="15">
        <f>E87/C87</f>
        <v>0.624995009515191</v>
      </c>
      <c r="K87" s="16">
        <f>E87/D87</f>
        <v>0.624995009515191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3072.8</v>
      </c>
      <c r="F88" s="6"/>
      <c r="G88" s="63"/>
      <c r="H88" s="64"/>
      <c r="I88" s="64"/>
      <c r="J88" s="64">
        <f>E88/C88</f>
        <v>0.6249847455558719</v>
      </c>
      <c r="K88" s="64">
        <f>E88/D88</f>
        <v>0.6249847455558719</v>
      </c>
    </row>
    <row r="89" spans="1:11" ht="12.75">
      <c r="A89" s="60" t="s">
        <v>42</v>
      </c>
      <c r="B89" s="57"/>
      <c r="C89" s="6">
        <v>2987</v>
      </c>
      <c r="D89" s="6">
        <v>2987</v>
      </c>
      <c r="E89" s="6">
        <v>1866.9</v>
      </c>
      <c r="F89" s="6"/>
      <c r="G89" s="63"/>
      <c r="H89" s="64"/>
      <c r="I89" s="64"/>
      <c r="J89" s="64">
        <f>E89/C89</f>
        <v>0.625008369601607</v>
      </c>
      <c r="K89" s="64">
        <f>E89/D89</f>
        <v>0.625008369601607</v>
      </c>
    </row>
    <row r="90" spans="1:11" ht="12.75">
      <c r="A90" s="60" t="s">
        <v>43</v>
      </c>
      <c r="B90" s="57"/>
      <c r="C90" s="6">
        <v>4105.9</v>
      </c>
      <c r="D90" s="6">
        <v>4105.9</v>
      </c>
      <c r="E90" s="6">
        <v>2566.2</v>
      </c>
      <c r="F90" s="6"/>
      <c r="G90" s="63"/>
      <c r="H90" s="64"/>
      <c r="I90" s="64"/>
      <c r="J90" s="64">
        <f>E90/C90</f>
        <v>0.6250030443995227</v>
      </c>
      <c r="K90" s="64">
        <f>E90/D90</f>
        <v>0.6250030443995227</v>
      </c>
    </row>
    <row r="91" spans="1:11" ht="12.75">
      <c r="A91" s="60" t="s">
        <v>44</v>
      </c>
      <c r="B91" s="57"/>
      <c r="C91" s="6">
        <v>2332.6</v>
      </c>
      <c r="D91" s="6">
        <v>2332.6</v>
      </c>
      <c r="E91" s="6">
        <v>1457.9</v>
      </c>
      <c r="F91" s="6"/>
      <c r="G91" s="63"/>
      <c r="H91" s="64"/>
      <c r="I91" s="64"/>
      <c r="J91" s="64">
        <f>E91/C91</f>
        <v>0.62501071765412</v>
      </c>
      <c r="K91" s="64">
        <f>E91/D91</f>
        <v>0.62501071765412</v>
      </c>
    </row>
    <row r="92" spans="1:11" ht="12.75">
      <c r="A92" s="60" t="s">
        <v>45</v>
      </c>
      <c r="B92" s="57"/>
      <c r="C92" s="6">
        <v>3319.8</v>
      </c>
      <c r="D92" s="6">
        <v>3319.8</v>
      </c>
      <c r="E92" s="6">
        <v>2074.9</v>
      </c>
      <c r="F92" s="6"/>
      <c r="G92" s="63"/>
      <c r="H92" s="64"/>
      <c r="I92" s="64"/>
      <c r="J92" s="64">
        <f>E92/C92</f>
        <v>0.6250075305741309</v>
      </c>
      <c r="K92" s="64">
        <f>E92/D92</f>
        <v>0.6250075305741309</v>
      </c>
    </row>
    <row r="93" spans="1:11" ht="12.75">
      <c r="A93" s="60" t="s">
        <v>46</v>
      </c>
      <c r="B93" s="57"/>
      <c r="C93" s="6">
        <v>3677.2</v>
      </c>
      <c r="D93" s="6">
        <v>3677.2</v>
      </c>
      <c r="E93" s="6">
        <v>2298.3</v>
      </c>
      <c r="F93" s="6"/>
      <c r="G93" s="63"/>
      <c r="H93" s="64"/>
      <c r="I93" s="64"/>
      <c r="J93" s="64">
        <f>E93/C93</f>
        <v>0.6250135973022953</v>
      </c>
      <c r="K93" s="64">
        <f>E93/D93</f>
        <v>0.6250135973022953</v>
      </c>
    </row>
    <row r="94" spans="1:11" ht="12.75">
      <c r="A94" s="60" t="s">
        <v>47</v>
      </c>
      <c r="B94" s="57"/>
      <c r="C94" s="6">
        <v>3745.7</v>
      </c>
      <c r="D94" s="6">
        <v>3745.7</v>
      </c>
      <c r="E94" s="6">
        <v>2341</v>
      </c>
      <c r="F94" s="6"/>
      <c r="G94" s="63"/>
      <c r="H94" s="64"/>
      <c r="I94" s="64"/>
      <c r="J94" s="64">
        <f>E94/C94</f>
        <v>0.624983314200283</v>
      </c>
      <c r="K94" s="64">
        <f>E94/D94</f>
        <v>0.624983314200283</v>
      </c>
    </row>
    <row r="95" spans="1:11" ht="12.75">
      <c r="A95" s="60" t="s">
        <v>48</v>
      </c>
      <c r="B95" s="57"/>
      <c r="C95" s="6">
        <v>4250.8</v>
      </c>
      <c r="D95" s="6">
        <v>4250.8</v>
      </c>
      <c r="E95" s="6">
        <v>2656.7</v>
      </c>
      <c r="F95" s="6"/>
      <c r="G95" s="63"/>
      <c r="H95" s="64"/>
      <c r="I95" s="64"/>
      <c r="J95" s="64">
        <f>E95/C95</f>
        <v>0.6249882375082336</v>
      </c>
      <c r="K95" s="64">
        <f>E95/D95</f>
        <v>0.6249882375082336</v>
      </c>
    </row>
    <row r="96" spans="1:11" ht="13.5" customHeight="1">
      <c r="A96" s="74" t="s">
        <v>49</v>
      </c>
      <c r="B96" s="57"/>
      <c r="C96" s="6">
        <v>721.6</v>
      </c>
      <c r="D96" s="6">
        <v>721.6</v>
      </c>
      <c r="E96" s="6">
        <v>450.9</v>
      </c>
      <c r="F96" s="62"/>
      <c r="G96" s="63"/>
      <c r="H96" s="64"/>
      <c r="I96" s="64"/>
      <c r="J96" s="64">
        <f>E96/C96</f>
        <v>0.624861419068736</v>
      </c>
      <c r="K96" s="64">
        <f>E96/D96</f>
        <v>0.624861419068736</v>
      </c>
    </row>
    <row r="97" spans="1:11" ht="99" customHeight="1">
      <c r="A97" s="19" t="s">
        <v>101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1052.5</v>
      </c>
      <c r="E97" s="4">
        <f>E98+E99+E100+E101+E102+E103+E104+E105+E106</f>
        <v>528.6</v>
      </c>
      <c r="F97" s="4">
        <f>F98+F99+F100+F101+F102+F103+F104+F105+F106</f>
        <v>0</v>
      </c>
      <c r="G97" s="5">
        <f>E97/C97</f>
        <v>0.5022327790973872</v>
      </c>
      <c r="H97" s="5" t="e">
        <f>E97/#REF!</f>
        <v>#REF!</v>
      </c>
      <c r="I97" s="5" t="e">
        <f>E97/#REF!</f>
        <v>#REF!</v>
      </c>
      <c r="J97" s="15">
        <f>E97/C97</f>
        <v>0.5022327790973872</v>
      </c>
      <c r="K97" s="16">
        <f>E97/D97</f>
        <v>0.5022327790973872</v>
      </c>
    </row>
    <row r="98" spans="1:11" ht="12.75">
      <c r="A98" s="60" t="s">
        <v>41</v>
      </c>
      <c r="B98" s="57"/>
      <c r="C98" s="6">
        <v>81</v>
      </c>
      <c r="D98" s="6">
        <v>81</v>
      </c>
      <c r="E98" s="6">
        <v>40.5</v>
      </c>
      <c r="F98" s="62"/>
      <c r="G98" s="63"/>
      <c r="H98" s="63"/>
      <c r="I98" s="63"/>
      <c r="J98" s="64">
        <f>E98/C98</f>
        <v>0.5</v>
      </c>
      <c r="K98" s="64">
        <f>E98/D98</f>
        <v>0.5</v>
      </c>
    </row>
    <row r="99" spans="1:11" ht="12.75">
      <c r="A99" s="60" t="s">
        <v>42</v>
      </c>
      <c r="B99" s="57"/>
      <c r="C99" s="6">
        <v>81</v>
      </c>
      <c r="D99" s="6">
        <v>81</v>
      </c>
      <c r="E99" s="6">
        <v>40.5</v>
      </c>
      <c r="F99" s="62"/>
      <c r="G99" s="63"/>
      <c r="H99" s="63"/>
      <c r="I99" s="63"/>
      <c r="J99" s="64">
        <f>E99/C99</f>
        <v>0.5</v>
      </c>
      <c r="K99" s="64">
        <f>E99/D99</f>
        <v>0.5</v>
      </c>
    </row>
    <row r="100" spans="1:11" ht="12.75">
      <c r="A100" s="60" t="s">
        <v>43</v>
      </c>
      <c r="B100" s="57"/>
      <c r="C100" s="6">
        <v>81</v>
      </c>
      <c r="D100" s="6">
        <v>81</v>
      </c>
      <c r="E100" s="6">
        <v>40.5</v>
      </c>
      <c r="F100" s="62"/>
      <c r="G100" s="63"/>
      <c r="H100" s="63"/>
      <c r="I100" s="63"/>
      <c r="J100" s="64">
        <f>E100/C100</f>
        <v>0.5</v>
      </c>
      <c r="K100" s="64">
        <f>E100/D100</f>
        <v>0.5</v>
      </c>
    </row>
    <row r="101" spans="1:11" ht="12.75">
      <c r="A101" s="60" t="s">
        <v>44</v>
      </c>
      <c r="B101" s="57"/>
      <c r="C101" s="6">
        <v>81</v>
      </c>
      <c r="D101" s="6">
        <v>81</v>
      </c>
      <c r="E101" s="6">
        <v>40.5</v>
      </c>
      <c r="F101" s="62"/>
      <c r="G101" s="63"/>
      <c r="H101" s="63"/>
      <c r="I101" s="63"/>
      <c r="J101" s="64">
        <f>E101/C101</f>
        <v>0.5</v>
      </c>
      <c r="K101" s="64">
        <f>E101/D101</f>
        <v>0.5</v>
      </c>
    </row>
    <row r="102" spans="1:11" ht="12.75">
      <c r="A102" s="60" t="s">
        <v>45</v>
      </c>
      <c r="B102" s="57"/>
      <c r="C102" s="6">
        <v>81</v>
      </c>
      <c r="D102" s="6">
        <v>81</v>
      </c>
      <c r="E102" s="6">
        <v>40.5</v>
      </c>
      <c r="F102" s="62"/>
      <c r="G102" s="63"/>
      <c r="H102" s="63"/>
      <c r="I102" s="63"/>
      <c r="J102" s="64">
        <f>E102/C102</f>
        <v>0.5</v>
      </c>
      <c r="K102" s="64">
        <f>E102/D102</f>
        <v>0.5</v>
      </c>
    </row>
    <row r="103" spans="1:11" ht="12.75">
      <c r="A103" s="60" t="s">
        <v>46</v>
      </c>
      <c r="B103" s="57"/>
      <c r="C103" s="6">
        <v>81</v>
      </c>
      <c r="D103" s="6">
        <v>81</v>
      </c>
      <c r="E103" s="6">
        <v>40.5</v>
      </c>
      <c r="F103" s="62"/>
      <c r="G103" s="63"/>
      <c r="H103" s="63"/>
      <c r="I103" s="63"/>
      <c r="J103" s="64">
        <f>E103/C103</f>
        <v>0.5</v>
      </c>
      <c r="K103" s="64">
        <f>E103/D103</f>
        <v>0.5</v>
      </c>
    </row>
    <row r="104" spans="1:11" ht="12.75">
      <c r="A104" s="60" t="s">
        <v>47</v>
      </c>
      <c r="B104" s="57"/>
      <c r="C104" s="6">
        <v>81</v>
      </c>
      <c r="D104" s="6">
        <v>81</v>
      </c>
      <c r="E104" s="6">
        <v>40.5</v>
      </c>
      <c r="F104" s="62"/>
      <c r="G104" s="63"/>
      <c r="H104" s="63"/>
      <c r="I104" s="63"/>
      <c r="J104" s="64">
        <f>E104/C104</f>
        <v>0.5</v>
      </c>
      <c r="K104" s="64">
        <f>E104/D104</f>
        <v>0.5</v>
      </c>
    </row>
    <row r="105" spans="1:11" s="9" customFormat="1" ht="12" customHeight="1">
      <c r="A105" s="60" t="s">
        <v>48</v>
      </c>
      <c r="B105" s="57"/>
      <c r="C105" s="6">
        <v>81</v>
      </c>
      <c r="D105" s="6">
        <v>81</v>
      </c>
      <c r="E105" s="6">
        <v>40.5</v>
      </c>
      <c r="F105" s="62"/>
      <c r="G105" s="63"/>
      <c r="H105" s="63"/>
      <c r="I105" s="63"/>
      <c r="J105" s="64">
        <f>E105/C105</f>
        <v>0.5</v>
      </c>
      <c r="K105" s="64">
        <f>E105/D105</f>
        <v>0.5</v>
      </c>
    </row>
    <row r="106" spans="1:11" s="9" customFormat="1" ht="12.75">
      <c r="A106" s="60" t="s">
        <v>49</v>
      </c>
      <c r="B106" s="57"/>
      <c r="C106" s="29">
        <v>404.5</v>
      </c>
      <c r="D106" s="29">
        <v>404.5</v>
      </c>
      <c r="E106" s="29">
        <v>204.6</v>
      </c>
      <c r="F106" s="62"/>
      <c r="G106" s="63"/>
      <c r="H106" s="5"/>
      <c r="I106" s="5"/>
      <c r="J106" s="64">
        <f>E106/C106</f>
        <v>0.5058096415327564</v>
      </c>
      <c r="K106" s="64">
        <f>E106/D106</f>
        <v>0.5058096415327564</v>
      </c>
    </row>
    <row r="107" spans="1:11" s="9" customFormat="1" ht="27" customHeight="1">
      <c r="A107" s="19" t="s">
        <v>102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24564.4</v>
      </c>
      <c r="E107" s="12">
        <f>E108+E109+E110+E111+E112+E113+E114+E115+E116</f>
        <v>8352.2</v>
      </c>
      <c r="F107" s="12">
        <f>F108+F109+F110+F111+F112+F113+F114+F115+F116</f>
        <v>0</v>
      </c>
      <c r="G107" s="5">
        <f>E107/C107</f>
        <v>2.890034602076125</v>
      </c>
      <c r="H107" s="16"/>
      <c r="I107" s="16"/>
      <c r="J107" s="15" t="s">
        <v>14</v>
      </c>
      <c r="K107" s="16">
        <f>E107/D107</f>
        <v>0.34001237563302994</v>
      </c>
    </row>
    <row r="108" spans="1:11" s="9" customFormat="1" ht="12.75">
      <c r="A108" s="60" t="s">
        <v>41</v>
      </c>
      <c r="B108" s="66"/>
      <c r="C108" s="66"/>
      <c r="D108" s="67">
        <v>1119.6</v>
      </c>
      <c r="E108" s="65">
        <v>1119.6</v>
      </c>
      <c r="F108" s="65"/>
      <c r="G108" s="63"/>
      <c r="H108" s="5"/>
      <c r="I108" s="5"/>
      <c r="J108" s="64"/>
      <c r="K108" s="64">
        <f>E108/D108</f>
        <v>1</v>
      </c>
    </row>
    <row r="109" spans="1:11" s="9" customFormat="1" ht="12.75">
      <c r="A109" s="60" t="s">
        <v>42</v>
      </c>
      <c r="B109" s="66"/>
      <c r="C109" s="66">
        <v>160.7</v>
      </c>
      <c r="D109" s="67">
        <v>912</v>
      </c>
      <c r="E109" s="65">
        <v>403.7</v>
      </c>
      <c r="F109" s="65"/>
      <c r="G109" s="63"/>
      <c r="H109" s="5"/>
      <c r="I109" s="5"/>
      <c r="J109" s="64" t="s">
        <v>14</v>
      </c>
      <c r="K109" s="64">
        <f>E109/D109</f>
        <v>0.4426535087719298</v>
      </c>
    </row>
    <row r="110" spans="1:11" s="9" customFormat="1" ht="12.75">
      <c r="A110" s="60" t="s">
        <v>43</v>
      </c>
      <c r="B110" s="66"/>
      <c r="C110" s="67"/>
      <c r="D110" s="67">
        <v>1396.3</v>
      </c>
      <c r="E110" s="65">
        <v>633.5</v>
      </c>
      <c r="F110" s="65"/>
      <c r="G110" s="63"/>
      <c r="H110" s="5"/>
      <c r="I110" s="5"/>
      <c r="J110" s="64"/>
      <c r="K110" s="64">
        <f>E110/D110</f>
        <v>0.4536990618062021</v>
      </c>
    </row>
    <row r="111" spans="1:11" s="9" customFormat="1" ht="12.75">
      <c r="A111" s="60" t="s">
        <v>44</v>
      </c>
      <c r="B111" s="66"/>
      <c r="C111" s="66"/>
      <c r="D111" s="67">
        <v>829.3</v>
      </c>
      <c r="E111" s="65">
        <v>89.8</v>
      </c>
      <c r="F111" s="65"/>
      <c r="G111" s="63"/>
      <c r="H111" s="5"/>
      <c r="I111" s="5"/>
      <c r="J111" s="64"/>
      <c r="K111" s="64">
        <f>E111/D111</f>
        <v>0.1082840950198963</v>
      </c>
    </row>
    <row r="112" spans="1:11" s="9" customFormat="1" ht="12.75">
      <c r="A112" s="60" t="s">
        <v>45</v>
      </c>
      <c r="B112" s="66"/>
      <c r="C112" s="66">
        <v>1091.3</v>
      </c>
      <c r="D112" s="67">
        <v>1598.6</v>
      </c>
      <c r="E112" s="65">
        <v>962</v>
      </c>
      <c r="F112" s="65"/>
      <c r="G112" s="63"/>
      <c r="H112" s="30"/>
      <c r="I112" s="30"/>
      <c r="J112" s="64">
        <f>E112/C112</f>
        <v>0.8815174562448457</v>
      </c>
      <c r="K112" s="64">
        <f>E112/D112</f>
        <v>0.6017765544851745</v>
      </c>
    </row>
    <row r="113" spans="1:11" s="9" customFormat="1" ht="12.75">
      <c r="A113" s="60" t="s">
        <v>46</v>
      </c>
      <c r="B113" s="66"/>
      <c r="C113" s="66">
        <v>1076.3</v>
      </c>
      <c r="D113" s="67">
        <v>1935.2</v>
      </c>
      <c r="E113" s="65">
        <v>1350.8</v>
      </c>
      <c r="F113" s="65"/>
      <c r="G113" s="63"/>
      <c r="H113" s="5"/>
      <c r="I113" s="5"/>
      <c r="J113" s="64">
        <f>E113/C113</f>
        <v>1.255040416240825</v>
      </c>
      <c r="K113" s="64">
        <f>E113/D113</f>
        <v>0.698015708970649</v>
      </c>
    </row>
    <row r="114" spans="1:11" s="9" customFormat="1" ht="12.75" customHeight="1">
      <c r="A114" s="60" t="s">
        <v>47</v>
      </c>
      <c r="B114" s="66"/>
      <c r="C114" s="66"/>
      <c r="D114" s="67">
        <v>214.4</v>
      </c>
      <c r="E114" s="65">
        <v>214.4</v>
      </c>
      <c r="F114" s="65"/>
      <c r="G114" s="63"/>
      <c r="H114" s="5"/>
      <c r="I114" s="5"/>
      <c r="J114" s="64"/>
      <c r="K114" s="64">
        <f>E114/D114</f>
        <v>1</v>
      </c>
    </row>
    <row r="115" spans="1:11" s="9" customFormat="1" ht="12.75" customHeight="1">
      <c r="A115" s="60" t="s">
        <v>48</v>
      </c>
      <c r="B115" s="66"/>
      <c r="C115" s="66">
        <v>561.7</v>
      </c>
      <c r="D115" s="67">
        <v>1828.4</v>
      </c>
      <c r="E115" s="65">
        <v>1572.2</v>
      </c>
      <c r="F115" s="65"/>
      <c r="G115" s="63"/>
      <c r="H115" s="5"/>
      <c r="I115" s="5"/>
      <c r="J115" s="64" t="s">
        <v>14</v>
      </c>
      <c r="K115" s="64">
        <f>E115/D115</f>
        <v>0.8598774885145483</v>
      </c>
    </row>
    <row r="116" spans="1:11" s="9" customFormat="1" ht="12.75">
      <c r="A116" s="60" t="s">
        <v>49</v>
      </c>
      <c r="B116" s="66"/>
      <c r="C116" s="66"/>
      <c r="D116" s="67">
        <v>14730.6</v>
      </c>
      <c r="E116" s="65">
        <v>2006.2</v>
      </c>
      <c r="F116" s="62"/>
      <c r="G116" s="63"/>
      <c r="H116" s="5"/>
      <c r="I116" s="5"/>
      <c r="J116" s="64"/>
      <c r="K116" s="64">
        <f>E116/D116</f>
        <v>0.13619268733113382</v>
      </c>
    </row>
    <row r="117" spans="1:11" s="9" customFormat="1" ht="26.25">
      <c r="A117" s="19" t="s">
        <v>117</v>
      </c>
      <c r="B117" s="27" t="s">
        <v>118</v>
      </c>
      <c r="C117" s="92">
        <f>C118+C119+C120+C121+C122+C123+C124+C125+C126</f>
        <v>0</v>
      </c>
      <c r="D117" s="92">
        <f aca="true" t="shared" si="1" ref="D117:I117">D118+D119+D120+D121+D122+D123+D124+D125+D126</f>
        <v>28.2</v>
      </c>
      <c r="E117" s="92">
        <f t="shared" si="1"/>
        <v>44</v>
      </c>
      <c r="F117" s="92">
        <f t="shared" si="1"/>
        <v>0</v>
      </c>
      <c r="G117" s="92">
        <f t="shared" si="1"/>
        <v>0</v>
      </c>
      <c r="H117" s="92">
        <f t="shared" si="1"/>
        <v>0</v>
      </c>
      <c r="I117" s="92">
        <f t="shared" si="1"/>
        <v>0</v>
      </c>
      <c r="J117" s="15"/>
      <c r="K117" s="15"/>
    </row>
    <row r="118" spans="1:11" s="9" customFormat="1" ht="12.75">
      <c r="A118" s="60" t="s">
        <v>41</v>
      </c>
      <c r="B118" s="66"/>
      <c r="C118" s="66"/>
      <c r="D118" s="67"/>
      <c r="E118" s="65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5"/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5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5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5"/>
      <c r="F122" s="62"/>
      <c r="G122" s="63"/>
      <c r="H122" s="5"/>
      <c r="I122" s="5"/>
      <c r="J122" s="64"/>
      <c r="K122" s="64"/>
    </row>
    <row r="123" spans="1:11" s="9" customFormat="1" ht="12.75">
      <c r="A123" s="60" t="s">
        <v>46</v>
      </c>
      <c r="B123" s="66"/>
      <c r="C123" s="66"/>
      <c r="D123" s="67"/>
      <c r="E123" s="65">
        <v>44</v>
      </c>
      <c r="F123" s="62"/>
      <c r="G123" s="63"/>
      <c r="H123" s="5"/>
      <c r="I123" s="5"/>
      <c r="J123" s="64"/>
      <c r="K123" s="64"/>
    </row>
    <row r="124" spans="1:11" s="9" customFormat="1" ht="12.75">
      <c r="A124" s="60" t="s">
        <v>47</v>
      </c>
      <c r="B124" s="66"/>
      <c r="C124" s="66"/>
      <c r="D124" s="67"/>
      <c r="E124" s="65"/>
      <c r="F124" s="62"/>
      <c r="G124" s="63"/>
      <c r="H124" s="5"/>
      <c r="I124" s="5"/>
      <c r="J124" s="64"/>
      <c r="K124" s="64"/>
    </row>
    <row r="125" spans="1:11" s="9" customFormat="1" ht="12.75">
      <c r="A125" s="60" t="s">
        <v>48</v>
      </c>
      <c r="B125" s="66"/>
      <c r="C125" s="66"/>
      <c r="D125" s="67">
        <v>28.2</v>
      </c>
      <c r="E125" s="65"/>
      <c r="F125" s="62"/>
      <c r="G125" s="63"/>
      <c r="H125" s="5"/>
      <c r="I125" s="5"/>
      <c r="J125" s="64"/>
      <c r="K125" s="64"/>
    </row>
    <row r="126" spans="1:11" s="9" customFormat="1" ht="12.75">
      <c r="A126" s="60" t="s">
        <v>49</v>
      </c>
      <c r="B126" s="66"/>
      <c r="C126" s="66"/>
      <c r="D126" s="67"/>
      <c r="E126" s="65"/>
      <c r="F126" s="62"/>
      <c r="G126" s="63"/>
      <c r="H126" s="5"/>
      <c r="I126" s="5"/>
      <c r="J126" s="64"/>
      <c r="K126" s="64"/>
    </row>
    <row r="127" spans="1:11" s="9" customFormat="1" ht="12.75">
      <c r="A127" s="107" t="s">
        <v>54</v>
      </c>
      <c r="B127" s="108"/>
      <c r="C127" s="12">
        <f>C128+C129+C130+C131+C132+C133+C134+C135+C136</f>
        <v>33999.700000000004</v>
      </c>
      <c r="D127" s="12">
        <f>D128+D129+D130+D131+D132+D133+D134+D135+D136</f>
        <v>55702.3</v>
      </c>
      <c r="E127" s="12">
        <f>E128+E129+E130+E131+E132+E133+E134+E135+E136</f>
        <v>27710.400000000005</v>
      </c>
      <c r="F127" s="12">
        <f>F128+F129+F130+F131+F132+F133+F134+F135+F136</f>
        <v>0</v>
      </c>
      <c r="G127" s="30">
        <f>E127/C127</f>
        <v>0.8150189560496123</v>
      </c>
      <c r="H127" s="5" t="e">
        <f>E127/#REF!</f>
        <v>#REF!</v>
      </c>
      <c r="I127" s="5" t="e">
        <f>E127/#REF!</f>
        <v>#REF!</v>
      </c>
      <c r="J127" s="15">
        <f>E127/C127</f>
        <v>0.8150189560496123</v>
      </c>
      <c r="K127" s="15">
        <f>E127/D127</f>
        <v>0.4974731743572528</v>
      </c>
    </row>
    <row r="128" spans="1:11" s="9" customFormat="1" ht="12.75">
      <c r="A128" s="20" t="s">
        <v>41</v>
      </c>
      <c r="B128" s="21"/>
      <c r="C128" s="4">
        <f>C98+C88+C108</f>
        <v>4997.6</v>
      </c>
      <c r="D128" s="4">
        <f>D98+D88+D108+D118</f>
        <v>6117.200000000001</v>
      </c>
      <c r="E128" s="4">
        <f>E98+E88+E108</f>
        <v>4232.9</v>
      </c>
      <c r="F128" s="4">
        <f>F98+F88+F108</f>
        <v>0</v>
      </c>
      <c r="G128" s="30">
        <f>E128/C128</f>
        <v>0.8469865535457018</v>
      </c>
      <c r="H128" s="5" t="e">
        <f>E128/#REF!</f>
        <v>#REF!</v>
      </c>
      <c r="I128" s="5" t="e">
        <f>E128/#REF!</f>
        <v>#REF!</v>
      </c>
      <c r="J128" s="15">
        <f>E128/C128</f>
        <v>0.8469865535457018</v>
      </c>
      <c r="K128" s="16">
        <f>E128/D128</f>
        <v>0.6919669129667166</v>
      </c>
    </row>
    <row r="129" spans="1:11" s="9" customFormat="1" ht="12.75">
      <c r="A129" s="20" t="s">
        <v>42</v>
      </c>
      <c r="B129" s="11"/>
      <c r="C129" s="4">
        <f>C99+C89+C109</f>
        <v>3228.7</v>
      </c>
      <c r="D129" s="4">
        <f>D99+D89+D109+D119</f>
        <v>3980</v>
      </c>
      <c r="E129" s="4">
        <f>E99+E89+E109</f>
        <v>2311.1</v>
      </c>
      <c r="F129" s="4">
        <f>F99+F89+F109</f>
        <v>0</v>
      </c>
      <c r="G129" s="30">
        <f>E129/C129</f>
        <v>0.7157989283612599</v>
      </c>
      <c r="H129" s="5" t="e">
        <f>E129/#REF!</f>
        <v>#REF!</v>
      </c>
      <c r="I129" s="5" t="e">
        <f>E129/#REF!</f>
        <v>#REF!</v>
      </c>
      <c r="J129" s="15">
        <f>E129/C129</f>
        <v>0.7157989283612599</v>
      </c>
      <c r="K129" s="16">
        <f>E129/D129</f>
        <v>0.580678391959799</v>
      </c>
    </row>
    <row r="130" spans="1:11" s="9" customFormat="1" ht="12.75">
      <c r="A130" s="20" t="s">
        <v>43</v>
      </c>
      <c r="B130" s="11"/>
      <c r="C130" s="4">
        <f>C100+C90+C110</f>
        <v>4186.9</v>
      </c>
      <c r="D130" s="4">
        <f>D100+D90+D110+D120</f>
        <v>5583.2</v>
      </c>
      <c r="E130" s="4">
        <f>E100+E90+E110</f>
        <v>3240.2</v>
      </c>
      <c r="F130" s="4">
        <f>F100+F90+F110</f>
        <v>0</v>
      </c>
      <c r="G130" s="30">
        <f>E130/C130</f>
        <v>0.7738899902075521</v>
      </c>
      <c r="H130" s="5" t="e">
        <f>E130/#REF!</f>
        <v>#REF!</v>
      </c>
      <c r="I130" s="5" t="e">
        <f>E130/#REF!</f>
        <v>#REF!</v>
      </c>
      <c r="J130" s="15">
        <f>E130/C130</f>
        <v>0.7738899902075521</v>
      </c>
      <c r="K130" s="16">
        <f>E130/D130</f>
        <v>0.5803481874194011</v>
      </c>
    </row>
    <row r="131" spans="1:11" s="9" customFormat="1" ht="12.75">
      <c r="A131" s="20" t="s">
        <v>44</v>
      </c>
      <c r="B131" s="21"/>
      <c r="C131" s="4">
        <f>C101+C91+C111</f>
        <v>2413.6</v>
      </c>
      <c r="D131" s="4">
        <f>D101+D91+D111+D121</f>
        <v>3242.8999999999996</v>
      </c>
      <c r="E131" s="4">
        <f>E101+E91+E111</f>
        <v>1588.2</v>
      </c>
      <c r="F131" s="4">
        <f>F101+F91+F111</f>
        <v>0</v>
      </c>
      <c r="G131" s="30">
        <f>E131/C131</f>
        <v>0.6580212131256216</v>
      </c>
      <c r="H131" s="5" t="e">
        <f>E131/#REF!</f>
        <v>#REF!</v>
      </c>
      <c r="I131" s="5" t="e">
        <f>E131/#REF!</f>
        <v>#REF!</v>
      </c>
      <c r="J131" s="15">
        <f>E131/C131</f>
        <v>0.6580212131256216</v>
      </c>
      <c r="K131" s="16">
        <f>E131/D131</f>
        <v>0.48974683153967136</v>
      </c>
    </row>
    <row r="132" spans="1:11" s="9" customFormat="1" ht="12.75">
      <c r="A132" s="20" t="s">
        <v>45</v>
      </c>
      <c r="B132" s="11"/>
      <c r="C132" s="4">
        <f>C102+C92+C112</f>
        <v>4492.1</v>
      </c>
      <c r="D132" s="4">
        <f>D102+D92+D112+D122</f>
        <v>4999.4</v>
      </c>
      <c r="E132" s="4">
        <f>E102+E92+E112</f>
        <v>3077.4</v>
      </c>
      <c r="F132" s="4">
        <f>F102+F92+F112</f>
        <v>0</v>
      </c>
      <c r="G132" s="30">
        <f>E132/C132</f>
        <v>0.6850693439593953</v>
      </c>
      <c r="H132" s="5" t="e">
        <f>E132/#REF!</f>
        <v>#REF!</v>
      </c>
      <c r="I132" s="5" t="e">
        <f>E132/#REF!</f>
        <v>#REF!</v>
      </c>
      <c r="J132" s="15">
        <f>E132/C132</f>
        <v>0.6850693439593953</v>
      </c>
      <c r="K132" s="16">
        <f>E132/D132</f>
        <v>0.6155538664639757</v>
      </c>
    </row>
    <row r="133" spans="1:11" s="9" customFormat="1" ht="12.75">
      <c r="A133" s="20" t="s">
        <v>46</v>
      </c>
      <c r="B133" s="11"/>
      <c r="C133" s="4">
        <f>C103+C93+C113</f>
        <v>4834.5</v>
      </c>
      <c r="D133" s="4">
        <f>D103+D93+D113+D123</f>
        <v>5693.4</v>
      </c>
      <c r="E133" s="4">
        <f>E103+E93+E113+E123</f>
        <v>3733.6000000000004</v>
      </c>
      <c r="F133" s="4">
        <f>F103+F93+F113</f>
        <v>0</v>
      </c>
      <c r="G133" s="30">
        <f>E133/C133</f>
        <v>0.7722825524873307</v>
      </c>
      <c r="H133" s="5" t="e">
        <f>E133/#REF!</f>
        <v>#REF!</v>
      </c>
      <c r="I133" s="5" t="e">
        <f>E133/#REF!</f>
        <v>#REF!</v>
      </c>
      <c r="J133" s="15">
        <f>E133/C133</f>
        <v>0.7722825524873307</v>
      </c>
      <c r="K133" s="16">
        <f>E133/D133</f>
        <v>0.6557768644395265</v>
      </c>
    </row>
    <row r="134" spans="1:11" s="9" customFormat="1" ht="12.75">
      <c r="A134" s="20" t="s">
        <v>47</v>
      </c>
      <c r="B134" s="11"/>
      <c r="C134" s="4">
        <f>C104+C94+C114</f>
        <v>3826.7</v>
      </c>
      <c r="D134" s="4">
        <f>D104+D94+D114+D124</f>
        <v>4041.1</v>
      </c>
      <c r="E134" s="4">
        <f>E104+E94+E114</f>
        <v>2595.9</v>
      </c>
      <c r="F134" s="4">
        <f>F104+F94+F114</f>
        <v>0</v>
      </c>
      <c r="G134" s="30">
        <f>E134/C134</f>
        <v>0.6783651710350955</v>
      </c>
      <c r="H134" s="5" t="e">
        <f>E134/#REF!</f>
        <v>#REF!</v>
      </c>
      <c r="I134" s="5" t="e">
        <f>E134/#REF!</f>
        <v>#REF!</v>
      </c>
      <c r="J134" s="15">
        <f>E134/C134</f>
        <v>0.6783651710350955</v>
      </c>
      <c r="K134" s="16">
        <f>E134/D134</f>
        <v>0.6423746009749821</v>
      </c>
    </row>
    <row r="135" spans="1:11" ht="12.75">
      <c r="A135" s="20" t="s">
        <v>48</v>
      </c>
      <c r="B135" s="11"/>
      <c r="C135" s="4">
        <f>C105+C95+C115</f>
        <v>4893.5</v>
      </c>
      <c r="D135" s="4">
        <f>D105+D95+D115+D125</f>
        <v>6188.400000000001</v>
      </c>
      <c r="E135" s="4">
        <f>E105+E95+E115</f>
        <v>4269.4</v>
      </c>
      <c r="F135" s="4">
        <f>F105+F95+F115</f>
        <v>0</v>
      </c>
      <c r="G135" s="30">
        <f>E135/C135</f>
        <v>0.8724634719525901</v>
      </c>
      <c r="H135" s="5" t="e">
        <f>E135/#REF!</f>
        <v>#REF!</v>
      </c>
      <c r="I135" s="5" t="e">
        <f>E135/#REF!</f>
        <v>#REF!</v>
      </c>
      <c r="J135" s="15">
        <f>E135/C135</f>
        <v>0.8724634719525901</v>
      </c>
      <c r="K135" s="16">
        <f>E135/D135</f>
        <v>0.689903690776291</v>
      </c>
    </row>
    <row r="136" spans="1:11" ht="12.75">
      <c r="A136" s="20" t="s">
        <v>49</v>
      </c>
      <c r="B136" s="11"/>
      <c r="C136" s="4">
        <f>C106+C96+C116</f>
        <v>1126.1</v>
      </c>
      <c r="D136" s="4">
        <f>D106+D96+D116+D126</f>
        <v>15856.7</v>
      </c>
      <c r="E136" s="4">
        <f>E106+E96+E116</f>
        <v>2661.7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2.363644436550928</v>
      </c>
      <c r="K136" s="16">
        <f>E136/D136</f>
        <v>0.16785964292696462</v>
      </c>
    </row>
    <row r="137" spans="1:11" ht="16.5">
      <c r="A137" s="109" t="s">
        <v>35</v>
      </c>
      <c r="B137" s="110"/>
      <c r="C137" s="17">
        <f>C127+C77</f>
        <v>86343.9</v>
      </c>
      <c r="D137" s="17">
        <f>D127+D77</f>
        <v>108046.5</v>
      </c>
      <c r="E137" s="17">
        <f>E127+E77</f>
        <v>43564</v>
      </c>
      <c r="F137" s="75">
        <f>F127+F77</f>
        <v>0</v>
      </c>
      <c r="G137" s="18">
        <f>E137/C137</f>
        <v>0.5045405639541416</v>
      </c>
      <c r="H137" s="18" t="e">
        <f>E137/#REF!</f>
        <v>#REF!</v>
      </c>
      <c r="I137" s="18" t="e">
        <f>E137/#REF!</f>
        <v>#REF!</v>
      </c>
      <c r="J137" s="77">
        <f>E137/C137</f>
        <v>0.5045405639541416</v>
      </c>
      <c r="K137" s="51">
        <f>E137/D137</f>
        <v>0.4031967717603069</v>
      </c>
    </row>
    <row r="138" spans="1:11" ht="15">
      <c r="A138" s="22" t="s">
        <v>41</v>
      </c>
      <c r="B138" s="23"/>
      <c r="C138" s="24">
        <f>C78+C128</f>
        <v>8863.5</v>
      </c>
      <c r="D138" s="24">
        <f>D78+D128</f>
        <v>9983.1</v>
      </c>
      <c r="E138" s="24">
        <f>E78+E128</f>
        <v>5161.799999999999</v>
      </c>
      <c r="F138" s="76">
        <f>F78+F128</f>
        <v>0</v>
      </c>
      <c r="G138" s="50">
        <f>E138/C138</f>
        <v>0.5823658825520391</v>
      </c>
      <c r="H138" s="50" t="e">
        <f>E138/#REF!</f>
        <v>#REF!</v>
      </c>
      <c r="I138" s="50" t="e">
        <f>E138/#REF!</f>
        <v>#REF!</v>
      </c>
      <c r="J138" s="84">
        <f>E138/C138</f>
        <v>0.5823658825520391</v>
      </c>
      <c r="K138" s="85">
        <f>E138/D138</f>
        <v>0.5170538209574179</v>
      </c>
    </row>
    <row r="139" spans="1:11" ht="15">
      <c r="A139" s="22" t="s">
        <v>42</v>
      </c>
      <c r="B139" s="23"/>
      <c r="C139" s="24">
        <f>C79+C129</f>
        <v>4983.6</v>
      </c>
      <c r="D139" s="24">
        <f>D79+D129</f>
        <v>5734.9</v>
      </c>
      <c r="E139" s="24">
        <f>E79+E129</f>
        <v>2739</v>
      </c>
      <c r="F139" s="76">
        <f>F79+F129</f>
        <v>0</v>
      </c>
      <c r="G139" s="50">
        <f>E139/C139</f>
        <v>0.5496026968456537</v>
      </c>
      <c r="H139" s="50" t="e">
        <f>E139/#REF!</f>
        <v>#REF!</v>
      </c>
      <c r="I139" s="50" t="e">
        <f>E139/#REF!</f>
        <v>#REF!</v>
      </c>
      <c r="J139" s="84">
        <f>E139/C139</f>
        <v>0.5496026968456537</v>
      </c>
      <c r="K139" s="85">
        <f>E139/D139</f>
        <v>0.4776020506024517</v>
      </c>
    </row>
    <row r="140" spans="1:11" ht="15">
      <c r="A140" s="22" t="s">
        <v>43</v>
      </c>
      <c r="B140" s="23"/>
      <c r="C140" s="24">
        <f>C80+C130</f>
        <v>8248.4</v>
      </c>
      <c r="D140" s="24">
        <f>D80+D130</f>
        <v>9644.7</v>
      </c>
      <c r="E140" s="24">
        <f>E80+E130</f>
        <v>4219.1</v>
      </c>
      <c r="F140" s="76">
        <f>F80+F130</f>
        <v>0</v>
      </c>
      <c r="G140" s="50">
        <f>E140/C140</f>
        <v>0.5115052616264973</v>
      </c>
      <c r="H140" s="50" t="e">
        <f>E140/#REF!</f>
        <v>#REF!</v>
      </c>
      <c r="I140" s="50" t="e">
        <f>E140/#REF!</f>
        <v>#REF!</v>
      </c>
      <c r="J140" s="84">
        <f>E140/C140</f>
        <v>0.5115052616264973</v>
      </c>
      <c r="K140" s="85">
        <f>E140/D140</f>
        <v>0.43745269422584426</v>
      </c>
    </row>
    <row r="141" spans="1:11" ht="15">
      <c r="A141" s="22" t="s">
        <v>44</v>
      </c>
      <c r="B141" s="23"/>
      <c r="C141" s="24">
        <f>C81+C131</f>
        <v>6782.200000000001</v>
      </c>
      <c r="D141" s="24">
        <f>D81+D131</f>
        <v>7611.5</v>
      </c>
      <c r="E141" s="24">
        <f>E81+E131</f>
        <v>2498</v>
      </c>
      <c r="F141" s="76">
        <f>F81+F131</f>
        <v>0</v>
      </c>
      <c r="G141" s="50">
        <f>E141/C141</f>
        <v>0.36831706525906044</v>
      </c>
      <c r="H141" s="50" t="e">
        <f>E141/#REF!</f>
        <v>#REF!</v>
      </c>
      <c r="I141" s="50" t="e">
        <f>E141/#REF!</f>
        <v>#REF!</v>
      </c>
      <c r="J141" s="84">
        <f>E141/C141</f>
        <v>0.36831706525906044</v>
      </c>
      <c r="K141" s="85">
        <f>E141/D141</f>
        <v>0.32818761085200027</v>
      </c>
    </row>
    <row r="142" spans="1:11" ht="15">
      <c r="A142" s="22" t="s">
        <v>45</v>
      </c>
      <c r="B142" s="23"/>
      <c r="C142" s="24">
        <f>C82+C132</f>
        <v>6248.800000000001</v>
      </c>
      <c r="D142" s="24">
        <f>D82+D132</f>
        <v>6756.1</v>
      </c>
      <c r="E142" s="24">
        <f>E82+E132</f>
        <v>3485.2</v>
      </c>
      <c r="F142" s="76">
        <f>F82+F132</f>
        <v>0</v>
      </c>
      <c r="G142" s="50">
        <f>E142/C142</f>
        <v>0.5577390859044935</v>
      </c>
      <c r="H142" s="50" t="e">
        <f>E142/#REF!</f>
        <v>#REF!</v>
      </c>
      <c r="I142" s="50" t="e">
        <f>E142/#REF!</f>
        <v>#REF!</v>
      </c>
      <c r="J142" s="84">
        <f>E142/C142</f>
        <v>0.5577390859044935</v>
      </c>
      <c r="K142" s="85">
        <f>E142/D142</f>
        <v>0.5158597415668802</v>
      </c>
    </row>
    <row r="143" spans="1:11" ht="15">
      <c r="A143" s="22" t="s">
        <v>46</v>
      </c>
      <c r="B143" s="23"/>
      <c r="C143" s="24">
        <f>C83+C133</f>
        <v>9260.5</v>
      </c>
      <c r="D143" s="24">
        <f>D83+D133</f>
        <v>10119.4</v>
      </c>
      <c r="E143" s="24">
        <f>E83+E133</f>
        <v>5219.400000000001</v>
      </c>
      <c r="F143" s="76">
        <f>F83+F133</f>
        <v>0</v>
      </c>
      <c r="G143" s="50">
        <f>E143/C143</f>
        <v>0.5636196749635549</v>
      </c>
      <c r="H143" s="50" t="e">
        <f>E143/#REF!</f>
        <v>#REF!</v>
      </c>
      <c r="I143" s="50" t="e">
        <f>E143/#REF!</f>
        <v>#REF!</v>
      </c>
      <c r="J143" s="84">
        <f>E143/C143</f>
        <v>0.5636196749635549</v>
      </c>
      <c r="K143" s="85">
        <f>E143/D143</f>
        <v>0.5157815680771588</v>
      </c>
    </row>
    <row r="144" spans="1:11" ht="15">
      <c r="A144" s="22" t="s">
        <v>47</v>
      </c>
      <c r="B144" s="23"/>
      <c r="C144" s="24">
        <f>C84+C134</f>
        <v>6062.5</v>
      </c>
      <c r="D144" s="24">
        <f>D84+D134</f>
        <v>6276.9</v>
      </c>
      <c r="E144" s="24">
        <f>E84+E134</f>
        <v>3241.4</v>
      </c>
      <c r="F144" s="76">
        <f>F84+F134</f>
        <v>0</v>
      </c>
      <c r="G144" s="50">
        <f>E144/C144</f>
        <v>0.5346639175257732</v>
      </c>
      <c r="H144" s="50" t="e">
        <f>E144/#REF!</f>
        <v>#REF!</v>
      </c>
      <c r="I144" s="50" t="e">
        <f>E144/#REF!</f>
        <v>#REF!</v>
      </c>
      <c r="J144" s="84">
        <f>E144/C144</f>
        <v>0.5346639175257732</v>
      </c>
      <c r="K144" s="85">
        <f>E144/D144</f>
        <v>0.5164014083385111</v>
      </c>
    </row>
    <row r="145" spans="1:11" ht="15">
      <c r="A145" s="22" t="s">
        <v>48</v>
      </c>
      <c r="B145" s="23"/>
      <c r="C145" s="24">
        <f>C85+C135</f>
        <v>8071</v>
      </c>
      <c r="D145" s="24">
        <f>D85+D135</f>
        <v>9365.900000000001</v>
      </c>
      <c r="E145" s="24">
        <f>E85+E135</f>
        <v>5150.599999999999</v>
      </c>
      <c r="F145" s="76">
        <f>F85+F135</f>
        <v>0</v>
      </c>
      <c r="G145" s="50">
        <f>E145/C145</f>
        <v>0.6381613183000867</v>
      </c>
      <c r="H145" s="50" t="e">
        <f>E145/#REF!</f>
        <v>#REF!</v>
      </c>
      <c r="I145" s="50" t="e">
        <f>E145/#REF!</f>
        <v>#REF!</v>
      </c>
      <c r="J145" s="84">
        <f>E145/C145</f>
        <v>0.6381613183000867</v>
      </c>
      <c r="K145" s="85">
        <f>E145/D145</f>
        <v>0.5499311331532473</v>
      </c>
    </row>
    <row r="146" spans="1:11" ht="15">
      <c r="A146" s="25" t="s">
        <v>49</v>
      </c>
      <c r="B146" s="23"/>
      <c r="C146" s="24">
        <f>C86+C136</f>
        <v>27823.399999999998</v>
      </c>
      <c r="D146" s="24">
        <f>D86+D136</f>
        <v>42554</v>
      </c>
      <c r="E146" s="24">
        <f>E86+E136</f>
        <v>11849.5</v>
      </c>
      <c r="F146" s="24">
        <f>F86+F136</f>
        <v>0</v>
      </c>
      <c r="G146" s="50">
        <f>E146/C146</f>
        <v>0.42588253053185454</v>
      </c>
      <c r="H146" s="50" t="e">
        <f>E146/#REF!</f>
        <v>#REF!</v>
      </c>
      <c r="I146" s="50" t="e">
        <f>E146/#REF!</f>
        <v>#REF!</v>
      </c>
      <c r="J146" s="84">
        <f>E146/C146</f>
        <v>0.42588253053185454</v>
      </c>
      <c r="K146" s="85">
        <f>E146/D146</f>
        <v>0.2784579592987733</v>
      </c>
    </row>
    <row r="147" spans="8:11" ht="12.75" hidden="1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D3:D4"/>
    <mergeCell ref="A3:A4"/>
    <mergeCell ref="B3:B4"/>
    <mergeCell ref="C3:C4"/>
    <mergeCell ref="A1:F1"/>
    <mergeCell ref="A2:F2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2020-07-16T07:31:12Z</dcterms:modified>
  <cp:category/>
  <cp:version/>
  <cp:contentType/>
  <cp:contentStatus/>
</cp:coreProperties>
</file>