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<sst xmlns="http://schemas.openxmlformats.org/spreadsheetml/2006/main" count="319" uniqueCount="122">
  <si>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</si>
  <si>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</si>
  <si>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</si>
  <si>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</si>
  <si>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</si>
  <si>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</si>
  <si>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</si>
  <si>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</si>
  <si>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</si>
  <si>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</si>
  <si>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</si>
  <si>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</si>
  <si>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</si>
  <si>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</si>
  <si>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</si>
  <si>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</si>
  <si>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</si>
  <si>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</si>
  <si>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</si>
  <si>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</si>
  <si>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</si>
  <si>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</si>
  <si>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</si>
  <si>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</si>
  <si>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</si>
  <si>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</si>
  <si>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</si>
  <si>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</si>
  <si>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</si>
  <si>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</si>
  <si>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</si>
  <si>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</si>
  <si>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</si>
  <si>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</si>
  <si>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</si>
  <si>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</si>
  <si>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</si>
  <si>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</si>
  <si>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</si>
  <si>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</si>
  <si>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</si>
  <si>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</si>
  <si>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</si>
  <si>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</si>
  <si>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</si>
  <si>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</si>
  <si>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</si>
  <si>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</si>
  <si>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</si>
  <si>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</si>
  <si>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</si>
  <si>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</si>
  <si>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</si>
  <si>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</si>
  <si>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</si>
  <si>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</si>
  <si>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</si>
  <si>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</si>
  <si>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</si>
  <si>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</si>
  <si>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</si>
  <si>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</si>
  <si>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</si>
  <si>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</si>
  <si>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</si>
  <si>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</si>
  <si>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</si>
  <si>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</si>
  <si>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</si>
  <si>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</si>
  <si>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</si>
  <si>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</si>
  <si>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</si>
  <si>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</si>
  <si>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</si>
  <si>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</si>
  <si>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</si>
  <si>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</si>
  <si>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</si>
  <si>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</si>
  <si>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</si>
  <si>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</si>
  <si>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</si>
  <si>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</si>
  <si>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</si>
  <si>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</si>
  <si>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</si>
  <si>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</si>
  <si>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</si>
  <si>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</si>
  <si>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</si>
  <si>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</si>
  <si>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</si>
  <si>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</si>
  <si>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</si>
  <si>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</si>
  <si>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Доходы от платных кслуг</t>
  </si>
  <si>
    <t>001 113 02 995 13 0000 130</t>
  </si>
  <si>
    <t>план на 2020 г</t>
  </si>
  <si>
    <t>уточненный план на 2020 г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</si>
  <si>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</si>
  <si>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</si>
  <si>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</si>
  <si>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</si>
  <si>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</si>
  <si>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</si>
  <si>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</si>
  <si>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</si>
  <si>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</si>
  <si>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2 04 05020 10 0000 180</t>
  </si>
  <si>
    <t>Безвозмездные поступления от негосударственных организаций</t>
  </si>
  <si>
    <t>2 19 60010 05 0000 151</t>
  </si>
  <si>
    <t>план МФ на 2020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</si>
  <si>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2020 год</t>
    </r>
  </si>
  <si>
    <t xml:space="preserve">УСН </t>
  </si>
  <si>
    <t>% исполнения к плану года</t>
  </si>
  <si>
    <t>об исполнении бюджетов поселений на 1 мая 2020 г.</t>
  </si>
  <si>
    <t>исполнено на 01 мая</t>
  </si>
  <si>
    <t>000 117 01 000 10 0000 180</t>
  </si>
  <si>
    <t>на 1 мая 2020 года</t>
  </si>
  <si>
    <t>исполнено на 1 мая</t>
  </si>
  <si>
    <t>на 1 мая 2020года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</si>
</sst>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0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0"/>
      <sheetName val="консолидированный 01.03.2020"/>
      <sheetName val="консолидированный 01.04.2020"/>
      <sheetName val="консолидированный 01.05.2020"/>
      <sheetName val="консолидированный 01.06.2020"/>
      <sheetName val="районный 01.02.2020"/>
      <sheetName val="районный 01.03.2020"/>
      <sheetName val="районный 01.04.2020"/>
      <sheetName val="районный 01.03.2020 (собствен)"/>
      <sheetName val="районный 01.04.2020 (2)"/>
      <sheetName val="районный 01.05.2020 "/>
      <sheetName val="поселения 01.02.2020"/>
      <sheetName val="поселения 01.03.2020"/>
      <sheetName val="поселения 01.03.2020 (собствен)"/>
      <sheetName val="поселения 01.04.2020"/>
      <sheetName val="поселения 01.05.2020"/>
      <sheetName val="поселения 01.05.2020 анализ со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SheetLayoutView="100" zoomScalePageLayoutView="0" workbookViewId="0" topLeftCell="B1">
      <selection activeCell="A3" sqref="A3:G3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97" t="s">
        <v>0</v>
      </c>
      <c r="B1" s="97"/>
      <c r="C1" s="97"/>
      <c r="D1" s="97"/>
      <c r="E1" s="97"/>
      <c r="F1" s="97"/>
      <c r="G1" s="97"/>
    </row>
    <row r="2" spans="1:7" ht="15.75">
      <c r="A2" s="97" t="s">
        <v>1</v>
      </c>
      <c r="B2" s="97"/>
      <c r="C2" s="97"/>
      <c r="D2" s="97"/>
      <c r="E2" s="97"/>
      <c r="F2" s="97"/>
      <c r="G2" s="97"/>
    </row>
    <row r="3" spans="1:7" ht="15.75">
      <c r="A3" s="97" t="s">
        <v>121</v>
      </c>
      <c r="B3" s="97"/>
      <c r="C3" s="97"/>
      <c r="D3" s="97"/>
      <c r="E3" s="97"/>
      <c r="F3" s="97"/>
      <c r="G3" s="97"/>
    </row>
    <row r="4" spans="1:7" ht="87" customHeight="1">
      <c r="A4" s="35" t="s">
        <v>2</v>
      </c>
      <c r="B4" s="36" t="s">
        <v>3</v>
      </c>
      <c r="C4" s="92" t="s">
        <v>112</v>
      </c>
      <c r="D4" s="37" t="s">
        <v>113</v>
      </c>
      <c r="E4" s="37" t="s">
        <v>120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2">
        <v>162020.2</v>
      </c>
      <c r="D5" s="72">
        <v>162020.2</v>
      </c>
      <c r="E5" s="72">
        <v>48037.2</v>
      </c>
      <c r="F5" s="83">
        <f>E5/C5</f>
        <v>0.2964889563153236</v>
      </c>
      <c r="G5" s="83">
        <f>E5/D5</f>
        <v>0.2964889563153236</v>
      </c>
    </row>
    <row r="6" spans="1:7" ht="15.75" outlineLevel="1">
      <c r="A6" s="38" t="s">
        <v>68</v>
      </c>
      <c r="B6" s="43" t="s">
        <v>69</v>
      </c>
      <c r="C6" s="72">
        <v>13010.4</v>
      </c>
      <c r="D6" s="72">
        <v>13010.4</v>
      </c>
      <c r="E6" s="72">
        <v>3537.8</v>
      </c>
      <c r="F6" s="83">
        <f>E6/C6</f>
        <v>0.2719209247986227</v>
      </c>
      <c r="G6" s="83">
        <f>E6/D6</f>
        <v>0.2719209247986227</v>
      </c>
    </row>
    <row r="7" spans="1:7" ht="15.75" outlineLevel="1">
      <c r="A7" s="38" t="s">
        <v>6</v>
      </c>
      <c r="B7" s="43" t="s">
        <v>7</v>
      </c>
      <c r="C7" s="72">
        <v>4579.6</v>
      </c>
      <c r="D7" s="72">
        <v>4579.6</v>
      </c>
      <c r="E7" s="72">
        <v>2147.9</v>
      </c>
      <c r="F7" s="83">
        <f>E7/C7</f>
        <v>0.4690147611145078</v>
      </c>
      <c r="G7" s="83">
        <f>E7/D7</f>
        <v>0.4690147611145078</v>
      </c>
    </row>
    <row r="8" spans="1:7" ht="15.75" outlineLevel="1">
      <c r="A8" s="38" t="s">
        <v>103</v>
      </c>
      <c r="B8" s="43" t="s">
        <v>114</v>
      </c>
      <c r="C8" s="72">
        <v>3031.3</v>
      </c>
      <c r="D8" s="72">
        <v>3031.3</v>
      </c>
      <c r="E8" s="72">
        <v>1292.1</v>
      </c>
      <c r="F8" s="83">
        <f>E8/C8</f>
        <v>0.42625276284102526</v>
      </c>
      <c r="G8" s="83">
        <f>E8/D8</f>
        <v>0.42625276284102526</v>
      </c>
    </row>
    <row r="9" spans="1:7" ht="15.75" outlineLevel="1">
      <c r="A9" s="38" t="s">
        <v>8</v>
      </c>
      <c r="B9" s="43" t="s">
        <v>9</v>
      </c>
      <c r="C9" s="72">
        <v>12.3</v>
      </c>
      <c r="D9" s="72">
        <v>12.3</v>
      </c>
      <c r="E9" s="72">
        <v>95.2</v>
      </c>
      <c r="F9" s="71" t="s">
        <v>14</v>
      </c>
      <c r="G9" s="71" t="s">
        <v>14</v>
      </c>
    </row>
    <row r="10" spans="1:7" ht="47.25" outlineLevel="1">
      <c r="A10" s="38" t="s">
        <v>94</v>
      </c>
      <c r="B10" s="43" t="s">
        <v>95</v>
      </c>
      <c r="C10" s="72">
        <v>115</v>
      </c>
      <c r="D10" s="72">
        <v>115</v>
      </c>
      <c r="E10" s="40">
        <v>11.1</v>
      </c>
      <c r="F10" s="83">
        <f>E10/C10</f>
        <v>0.09652173913043478</v>
      </c>
      <c r="G10" s="83">
        <f>E10/D10</f>
        <v>0.09652173913043478</v>
      </c>
    </row>
    <row r="11" spans="1:7" ht="15.75" outlineLevel="1">
      <c r="A11" s="38" t="s">
        <v>10</v>
      </c>
      <c r="B11" s="43" t="s">
        <v>60</v>
      </c>
      <c r="C11" s="72">
        <v>6094.7</v>
      </c>
      <c r="D11" s="72">
        <v>6094.7</v>
      </c>
      <c r="E11" s="72">
        <v>446.2</v>
      </c>
      <c r="F11" s="83">
        <f>E11/C11</f>
        <v>0.07321115067189525</v>
      </c>
      <c r="G11" s="83">
        <f>E11/D11</f>
        <v>0.07321115067189525</v>
      </c>
    </row>
    <row r="12" spans="1:7" ht="15.75" outlineLevel="1">
      <c r="A12" s="38" t="s">
        <v>87</v>
      </c>
      <c r="B12" s="43" t="s">
        <v>81</v>
      </c>
      <c r="C12" s="72">
        <v>4430.8</v>
      </c>
      <c r="D12" s="72">
        <v>4430.8</v>
      </c>
      <c r="E12" s="72">
        <v>1487.4</v>
      </c>
      <c r="F12" s="83">
        <f>E12/C12</f>
        <v>0.3356955854473233</v>
      </c>
      <c r="G12" s="83">
        <f>E12/D12</f>
        <v>0.3356955854473233</v>
      </c>
    </row>
    <row r="13" spans="1:7" ht="15.75" outlineLevel="1">
      <c r="A13" s="38" t="s">
        <v>89</v>
      </c>
      <c r="B13" s="43" t="s">
        <v>82</v>
      </c>
      <c r="C13" s="72">
        <v>10578.5</v>
      </c>
      <c r="D13" s="72">
        <v>10578.5</v>
      </c>
      <c r="E13" s="72">
        <v>381.6</v>
      </c>
      <c r="F13" s="83">
        <f>E13/C13</f>
        <v>0.036073167273242904</v>
      </c>
      <c r="G13" s="83">
        <f>E13/D13</f>
        <v>0.036073167273242904</v>
      </c>
    </row>
    <row r="14" spans="1:249" s="45" customFormat="1" ht="15.75" outlineLevel="1">
      <c r="A14" s="38" t="s">
        <v>12</v>
      </c>
      <c r="B14" s="43" t="s">
        <v>13</v>
      </c>
      <c r="C14" s="72">
        <v>2665.3</v>
      </c>
      <c r="D14" s="72">
        <v>2665.3</v>
      </c>
      <c r="E14" s="72">
        <v>721.2</v>
      </c>
      <c r="F14" s="83">
        <f>E14/C14</f>
        <v>0.27058867669680714</v>
      </c>
      <c r="G14" s="83">
        <f>E14/D14</f>
        <v>0.27058867669680714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7" ht="15.75" outlineLevel="1">
      <c r="A15" s="38" t="s">
        <v>92</v>
      </c>
      <c r="B15" s="43" t="s">
        <v>93</v>
      </c>
      <c r="C15" s="72"/>
      <c r="D15" s="72"/>
      <c r="E15" s="72"/>
      <c r="F15" s="83"/>
      <c r="G15" s="83"/>
    </row>
    <row r="16" spans="1:249" ht="15.75" outlineLevel="1">
      <c r="A16" s="94" t="s">
        <v>15</v>
      </c>
      <c r="B16" s="94"/>
      <c r="C16" s="48">
        <f>SUM(C5:C15)</f>
        <v>206538.09999999998</v>
      </c>
      <c r="D16" s="48">
        <f>SUM(D5:D15)</f>
        <v>206538.09999999998</v>
      </c>
      <c r="E16" s="48">
        <f>SUM(E5:E15)</f>
        <v>58157.69999999999</v>
      </c>
      <c r="F16" s="41">
        <f>E16/C16</f>
        <v>0.2815833979299703</v>
      </c>
      <c r="G16" s="41">
        <f>E16/D16</f>
        <v>0.2815833979299703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</row>
    <row r="17" spans="1:7" ht="15.75" outlineLevel="1">
      <c r="A17" s="38" t="s">
        <v>64</v>
      </c>
      <c r="B17" s="39" t="s">
        <v>16</v>
      </c>
      <c r="C17" s="72">
        <v>5051.6</v>
      </c>
      <c r="D17" s="72">
        <v>5051.6</v>
      </c>
      <c r="E17" s="40">
        <v>1736.8</v>
      </c>
      <c r="F17" s="83">
        <f>E17/C17</f>
        <v>0.3438118615884076</v>
      </c>
      <c r="G17" s="83">
        <f>E17/D17</f>
        <v>0.3438118615884076</v>
      </c>
    </row>
    <row r="18" spans="1:7" ht="15.75" outlineLevel="1">
      <c r="A18" s="38" t="s">
        <v>71</v>
      </c>
      <c r="B18" s="39" t="s">
        <v>16</v>
      </c>
      <c r="C18" s="72">
        <v>588.6</v>
      </c>
      <c r="D18" s="72">
        <v>588.6</v>
      </c>
      <c r="E18" s="40">
        <v>188.3</v>
      </c>
      <c r="F18" s="83">
        <f>E18/C18</f>
        <v>0.3199116547740401</v>
      </c>
      <c r="G18" s="83">
        <f>E18/D18</f>
        <v>0.3199116547740401</v>
      </c>
    </row>
    <row r="19" spans="1:7" ht="31.5" outlineLevel="1">
      <c r="A19" s="38" t="s">
        <v>58</v>
      </c>
      <c r="B19" s="43" t="s">
        <v>17</v>
      </c>
      <c r="C19" s="72">
        <v>1822.1</v>
      </c>
      <c r="D19" s="72">
        <v>1822.1</v>
      </c>
      <c r="E19" s="40">
        <v>229.1</v>
      </c>
      <c r="F19" s="83">
        <f>E19/C19</f>
        <v>0.12573404313703967</v>
      </c>
      <c r="G19" s="83">
        <f>E19/D19</f>
        <v>0.12573404313703967</v>
      </c>
    </row>
    <row r="20" spans="1:7" ht="31.5" outlineLevel="1">
      <c r="A20" s="38" t="s">
        <v>57</v>
      </c>
      <c r="B20" s="43" t="s">
        <v>18</v>
      </c>
      <c r="C20" s="72">
        <v>236</v>
      </c>
      <c r="D20" s="72">
        <v>236</v>
      </c>
      <c r="E20" s="40">
        <v>305.2</v>
      </c>
      <c r="F20" s="83">
        <f>E20/C20</f>
        <v>1.2932203389830508</v>
      </c>
      <c r="G20" s="83">
        <f>E20/D20</f>
        <v>1.2932203389830508</v>
      </c>
    </row>
    <row r="21" spans="1:7" ht="15.75" outlineLevel="1">
      <c r="A21" s="38" t="s">
        <v>19</v>
      </c>
      <c r="B21" s="43" t="s">
        <v>20</v>
      </c>
      <c r="C21" s="72">
        <v>285.1</v>
      </c>
      <c r="D21" s="72">
        <v>285.1</v>
      </c>
      <c r="E21" s="40">
        <v>-246.1</v>
      </c>
      <c r="F21" s="83">
        <v>0</v>
      </c>
      <c r="G21" s="83">
        <v>0</v>
      </c>
    </row>
    <row r="22" spans="1:7" ht="15.75" outlineLevel="1">
      <c r="A22" s="38" t="s">
        <v>83</v>
      </c>
      <c r="B22" s="43" t="s">
        <v>96</v>
      </c>
      <c r="C22" s="72">
        <v>20</v>
      </c>
      <c r="D22" s="72">
        <v>20</v>
      </c>
      <c r="E22" s="40">
        <v>4.4</v>
      </c>
      <c r="F22" s="83">
        <f>E22/C22</f>
        <v>0.22000000000000003</v>
      </c>
      <c r="G22" s="83">
        <f>E22/D22</f>
        <v>0.22000000000000003</v>
      </c>
    </row>
    <row r="23" spans="1:7" ht="30.75" customHeight="1" outlineLevel="1">
      <c r="A23" s="38" t="s">
        <v>80</v>
      </c>
      <c r="B23" s="43" t="s">
        <v>77</v>
      </c>
      <c r="C23" s="72">
        <v>2909</v>
      </c>
      <c r="D23" s="72">
        <v>2909</v>
      </c>
      <c r="E23" s="72">
        <v>340</v>
      </c>
      <c r="F23" s="83">
        <f>E23/C23</f>
        <v>0.11687865245788931</v>
      </c>
      <c r="G23" s="83">
        <f>E23/D23</f>
        <v>0.11687865245788931</v>
      </c>
    </row>
    <row r="24" spans="1:7" ht="15.75" outlineLevel="1">
      <c r="A24" s="38" t="s">
        <v>67</v>
      </c>
      <c r="B24" s="43" t="s">
        <v>63</v>
      </c>
      <c r="C24" s="72">
        <v>100</v>
      </c>
      <c r="D24" s="72">
        <v>100</v>
      </c>
      <c r="E24" s="40"/>
      <c r="F24" s="83">
        <f>E24/C24</f>
        <v>0</v>
      </c>
      <c r="G24" s="83">
        <f>E24/D24</f>
        <v>0</v>
      </c>
    </row>
    <row r="25" spans="1:7" ht="15.75" outlineLevel="1">
      <c r="A25" s="38" t="s">
        <v>66</v>
      </c>
      <c r="B25" s="43" t="s">
        <v>21</v>
      </c>
      <c r="C25" s="72">
        <v>500</v>
      </c>
      <c r="D25" s="72">
        <v>500</v>
      </c>
      <c r="E25" s="40">
        <v>252.2</v>
      </c>
      <c r="F25" s="83">
        <f>E25/C25</f>
        <v>0.5044</v>
      </c>
      <c r="G25" s="83">
        <f>E25/D25</f>
        <v>0.5044</v>
      </c>
    </row>
    <row r="26" spans="1:7" ht="15.75" outlineLevel="1">
      <c r="A26" s="38" t="s">
        <v>22</v>
      </c>
      <c r="B26" s="43" t="s">
        <v>23</v>
      </c>
      <c r="C26" s="72">
        <v>373</v>
      </c>
      <c r="D26" s="72">
        <v>373</v>
      </c>
      <c r="E26" s="40">
        <v>40.7</v>
      </c>
      <c r="F26" s="83">
        <f>E26/C26</f>
        <v>0.10911528150134049</v>
      </c>
      <c r="G26" s="83">
        <f>E26/D26</f>
        <v>0.10911528150134049</v>
      </c>
    </row>
    <row r="27" spans="1:249" s="46" customFormat="1" ht="15.75" outlineLevel="1">
      <c r="A27" s="38" t="s">
        <v>24</v>
      </c>
      <c r="B27" s="43" t="s">
        <v>25</v>
      </c>
      <c r="C27" s="72"/>
      <c r="D27" s="72"/>
      <c r="E27" s="40">
        <v>0.2</v>
      </c>
      <c r="F27" s="83"/>
      <c r="G27" s="83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</row>
    <row r="28" spans="1:7" s="46" customFormat="1" ht="15.75">
      <c r="A28" s="96" t="s">
        <v>26</v>
      </c>
      <c r="B28" s="96"/>
      <c r="C28" s="48">
        <f>SUM(C17:C27)</f>
        <v>11885.400000000001</v>
      </c>
      <c r="D28" s="48">
        <f>SUM(D17:D27)</f>
        <v>11885.400000000001</v>
      </c>
      <c r="E28" s="48">
        <f>SUM(E17:E27)</f>
        <v>2850.7999999999993</v>
      </c>
      <c r="F28" s="41">
        <f>E28/C28</f>
        <v>0.23985730391909393</v>
      </c>
      <c r="G28" s="41">
        <f>E28/D28</f>
        <v>0.23985730391909393</v>
      </c>
    </row>
    <row r="29" spans="1:7" s="46" customFormat="1" ht="15.75" outlineLevel="1">
      <c r="A29" s="95" t="s">
        <v>27</v>
      </c>
      <c r="B29" s="95"/>
      <c r="C29" s="48">
        <f>C16+C28</f>
        <v>218423.49999999997</v>
      </c>
      <c r="D29" s="48">
        <f>D16+D28</f>
        <v>218423.49999999997</v>
      </c>
      <c r="E29" s="48">
        <f>E16+E28</f>
        <v>61008.499999999985</v>
      </c>
      <c r="F29" s="41">
        <f>E29/C29</f>
        <v>0.2793128944458815</v>
      </c>
      <c r="G29" s="41">
        <f>E29/D29</f>
        <v>0.2793128944458815</v>
      </c>
    </row>
    <row r="30" spans="1:249" ht="31.5">
      <c r="A30" s="47" t="s">
        <v>28</v>
      </c>
      <c r="B30" s="1" t="s">
        <v>29</v>
      </c>
      <c r="C30" s="48">
        <f>C31+C36+C37+C38</f>
        <v>400501.69999999995</v>
      </c>
      <c r="D30" s="48">
        <f>D31+D36+D37+D38</f>
        <v>453764.6</v>
      </c>
      <c r="E30" s="48">
        <f>E31+E36+E37+E38</f>
        <v>152684.4</v>
      </c>
      <c r="F30" s="42">
        <f>E30/C30</f>
        <v>0.38123283871204544</v>
      </c>
      <c r="G30" s="42">
        <f>E30/D30</f>
        <v>0.3364837186505955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63">
      <c r="A31" s="47" t="s">
        <v>30</v>
      </c>
      <c r="B31" s="1" t="s">
        <v>31</v>
      </c>
      <c r="C31" s="48">
        <f>C32+C33+C34+C35</f>
        <v>400501.69999999995</v>
      </c>
      <c r="D31" s="48">
        <f>D32+D33+D34+D35</f>
        <v>454048.1</v>
      </c>
      <c r="E31" s="48">
        <f>E32+E33+E34+E35</f>
        <v>152967.9</v>
      </c>
      <c r="F31" s="42">
        <f>E31/C31</f>
        <v>0.3819407008759264</v>
      </c>
      <c r="G31" s="42">
        <f>E31/D31</f>
        <v>0.3368980070613664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47.25">
      <c r="A32" s="47" t="s">
        <v>105</v>
      </c>
      <c r="B32" s="47" t="s">
        <v>32</v>
      </c>
      <c r="C32" s="48">
        <v>147321.9</v>
      </c>
      <c r="D32" s="48">
        <v>147321.9</v>
      </c>
      <c r="E32" s="48">
        <v>73344.9</v>
      </c>
      <c r="F32" s="42">
        <f>E32/C32</f>
        <v>0.497854697774058</v>
      </c>
      <c r="G32" s="42">
        <f>E32/D32</f>
        <v>0.497854697774058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63">
      <c r="A33" s="47" t="s">
        <v>106</v>
      </c>
      <c r="B33" s="47" t="s">
        <v>33</v>
      </c>
      <c r="C33" s="48">
        <v>51114.9</v>
      </c>
      <c r="D33" s="48">
        <v>101748.6</v>
      </c>
      <c r="E33" s="48">
        <v>10450</v>
      </c>
      <c r="F33" s="42">
        <f>E33/C33</f>
        <v>0.20444136641175079</v>
      </c>
      <c r="G33" s="42">
        <f>E33/D33</f>
        <v>0.10270411583058636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63">
      <c r="A34" s="47" t="s">
        <v>107</v>
      </c>
      <c r="B34" s="47" t="s">
        <v>34</v>
      </c>
      <c r="C34" s="48">
        <v>202064.9</v>
      </c>
      <c r="D34" s="48">
        <v>201671.6</v>
      </c>
      <c r="E34" s="48">
        <v>67873.4</v>
      </c>
      <c r="F34" s="42">
        <f>E34/C34</f>
        <v>0.3358990106643954</v>
      </c>
      <c r="G34" s="42">
        <f>E34/D34</f>
        <v>0.33655408099107653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31.5">
      <c r="A35" s="47" t="s">
        <v>108</v>
      </c>
      <c r="B35" s="47" t="s">
        <v>56</v>
      </c>
      <c r="C35" s="48">
        <v>0</v>
      </c>
      <c r="D35" s="48">
        <v>3306</v>
      </c>
      <c r="E35" s="48">
        <v>1299.6</v>
      </c>
      <c r="F35" s="83"/>
      <c r="G35" s="41">
        <f>E35/D35</f>
        <v>0.393103448275862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47.25">
      <c r="A36" s="47" t="s">
        <v>109</v>
      </c>
      <c r="B36" s="49" t="s">
        <v>110</v>
      </c>
      <c r="C36" s="80"/>
      <c r="D36" s="81"/>
      <c r="E36" s="82"/>
      <c r="F36" s="83"/>
      <c r="G36" s="83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31.5">
      <c r="A37" s="47" t="s">
        <v>78</v>
      </c>
      <c r="B37" s="49" t="s">
        <v>79</v>
      </c>
      <c r="C37" s="80"/>
      <c r="D37" s="81"/>
      <c r="E37" s="82"/>
      <c r="F37" s="83"/>
      <c r="G37" s="83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47.25">
      <c r="A38" s="47" t="s">
        <v>111</v>
      </c>
      <c r="B38" s="49" t="s">
        <v>59</v>
      </c>
      <c r="C38" s="48"/>
      <c r="D38" s="70">
        <v>-283.5</v>
      </c>
      <c r="E38" s="70">
        <v>-283.5</v>
      </c>
      <c r="F38" s="83"/>
      <c r="G38" s="41">
        <f>E38/D38</f>
        <v>1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15.75">
      <c r="A39" s="93" t="s">
        <v>35</v>
      </c>
      <c r="B39" s="93"/>
      <c r="C39" s="48">
        <f>C29+C30</f>
        <v>618925.2</v>
      </c>
      <c r="D39" s="48">
        <f>D29+D30</f>
        <v>672188.1</v>
      </c>
      <c r="E39" s="48">
        <f>E29+E30</f>
        <v>213692.89999999997</v>
      </c>
      <c r="F39" s="41">
        <f>E39/C39</f>
        <v>0.34526450045982937</v>
      </c>
      <c r="G39" s="41">
        <f>E39/D39</f>
        <v>0.3179064014968429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1">
      <selection activeCell="D34" sqref="D34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875" style="8" customWidth="1"/>
    <col min="6" max="6" width="13.75390625" style="8" customWidth="1"/>
    <col min="7" max="7" width="15.25390625" style="31" customWidth="1"/>
    <col min="8" max="16384" width="9.125" style="8" customWidth="1"/>
  </cols>
  <sheetData>
    <row r="1" spans="1:5" ht="17.25" customHeight="1">
      <c r="A1" s="97" t="s">
        <v>0</v>
      </c>
      <c r="B1" s="97"/>
      <c r="C1" s="97"/>
      <c r="D1" s="97"/>
      <c r="E1" s="97"/>
    </row>
    <row r="2" spans="1:5" ht="15.75">
      <c r="A2" s="97" t="s">
        <v>36</v>
      </c>
      <c r="B2" s="97"/>
      <c r="C2" s="97"/>
      <c r="D2" s="97"/>
      <c r="E2" s="97"/>
    </row>
    <row r="3" spans="1:5" ht="15.75">
      <c r="A3" s="106" t="s">
        <v>119</v>
      </c>
      <c r="B3" s="106"/>
      <c r="C3" s="106"/>
      <c r="D3" s="106"/>
      <c r="E3" s="106"/>
    </row>
    <row r="4" spans="1:249" s="52" customFormat="1" ht="87.75" customHeight="1">
      <c r="A4" s="35" t="s">
        <v>2</v>
      </c>
      <c r="B4" s="36" t="s">
        <v>3</v>
      </c>
      <c r="C4" s="92" t="s">
        <v>112</v>
      </c>
      <c r="D4" s="37" t="s">
        <v>113</v>
      </c>
      <c r="E4" s="37" t="s">
        <v>120</v>
      </c>
      <c r="F4" s="37" t="s">
        <v>55</v>
      </c>
      <c r="G4" s="37" t="s">
        <v>61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7" s="52" customFormat="1" ht="15.75" outlineLevel="1">
      <c r="A5" s="38" t="s">
        <v>4</v>
      </c>
      <c r="B5" s="39" t="s">
        <v>5</v>
      </c>
      <c r="C5" s="72">
        <v>145882.7</v>
      </c>
      <c r="D5" s="72">
        <v>145882.7</v>
      </c>
      <c r="E5" s="72">
        <v>43244.5</v>
      </c>
      <c r="F5" s="71">
        <f>E5/C5</f>
        <v>0.2964333673561018</v>
      </c>
      <c r="G5" s="71">
        <f>E5/D5</f>
        <v>0.2964333673561018</v>
      </c>
    </row>
    <row r="6" spans="1:7" s="52" customFormat="1" ht="15.75" outlineLevel="1">
      <c r="A6" s="38" t="s">
        <v>103</v>
      </c>
      <c r="B6" s="39" t="s">
        <v>104</v>
      </c>
      <c r="C6" s="72">
        <v>3031.3</v>
      </c>
      <c r="D6" s="72">
        <v>3031.3</v>
      </c>
      <c r="E6" s="72">
        <v>1292.1</v>
      </c>
      <c r="F6" s="71">
        <f>E6/C6</f>
        <v>0.42625276284102526</v>
      </c>
      <c r="G6" s="71">
        <f>E6/D6</f>
        <v>0.42625276284102526</v>
      </c>
    </row>
    <row r="7" spans="1:7" s="52" customFormat="1" ht="15.75" outlineLevel="1">
      <c r="A7" s="38" t="s">
        <v>6</v>
      </c>
      <c r="B7" s="39" t="s">
        <v>7</v>
      </c>
      <c r="C7" s="72">
        <v>4579.6</v>
      </c>
      <c r="D7" s="72">
        <v>4579.6</v>
      </c>
      <c r="E7" s="72">
        <v>2147.9</v>
      </c>
      <c r="F7" s="71">
        <f>E7/C7</f>
        <v>0.4690147611145078</v>
      </c>
      <c r="G7" s="71">
        <f>E7/D7</f>
        <v>0.4690147611145078</v>
      </c>
    </row>
    <row r="8" spans="1:7" s="52" customFormat="1" ht="15.75" outlineLevel="1">
      <c r="A8" s="38" t="s">
        <v>8</v>
      </c>
      <c r="B8" s="39" t="s">
        <v>9</v>
      </c>
      <c r="C8" s="40">
        <v>6.2</v>
      </c>
      <c r="D8" s="40">
        <v>6.2</v>
      </c>
      <c r="E8" s="40">
        <v>47.6</v>
      </c>
      <c r="F8" s="71" t="s">
        <v>14</v>
      </c>
      <c r="G8" s="71" t="s">
        <v>14</v>
      </c>
    </row>
    <row r="9" spans="1:249" s="52" customFormat="1" ht="31.5" outlineLevel="1">
      <c r="A9" s="38" t="s">
        <v>94</v>
      </c>
      <c r="B9" s="43" t="s">
        <v>95</v>
      </c>
      <c r="C9" s="72">
        <v>115</v>
      </c>
      <c r="D9" s="72">
        <v>115</v>
      </c>
      <c r="E9" s="40">
        <v>11.1</v>
      </c>
      <c r="F9" s="71">
        <f>E9/C9</f>
        <v>0.09652173913043478</v>
      </c>
      <c r="G9" s="71">
        <f>E9/D9</f>
        <v>0.09652173913043478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</row>
    <row r="10" spans="1:249" s="53" customFormat="1" ht="15.75" outlineLevel="1">
      <c r="A10" s="38" t="s">
        <v>12</v>
      </c>
      <c r="B10" s="39" t="s">
        <v>13</v>
      </c>
      <c r="C10" s="40">
        <v>2665.3</v>
      </c>
      <c r="D10" s="40">
        <v>2665.3</v>
      </c>
      <c r="E10" s="40">
        <v>721.2</v>
      </c>
      <c r="F10" s="71">
        <f>E10/C10</f>
        <v>0.27058867669680714</v>
      </c>
      <c r="G10" s="71">
        <f>E10/D10</f>
        <v>0.27058867669680714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s="44" customFormat="1" ht="15.75" outlineLevel="1">
      <c r="A11" s="38" t="s">
        <v>92</v>
      </c>
      <c r="B11" s="39" t="s">
        <v>93</v>
      </c>
      <c r="C11" s="40"/>
      <c r="D11" s="40"/>
      <c r="E11" s="40"/>
      <c r="F11" s="71"/>
      <c r="G11" s="7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s="44" customFormat="1" ht="15.75" outlineLevel="1">
      <c r="A12" s="100" t="s">
        <v>15</v>
      </c>
      <c r="B12" s="101"/>
      <c r="C12" s="48">
        <f>SUM(C5:C11)</f>
        <v>156280.1</v>
      </c>
      <c r="D12" s="48">
        <f>SUM(D5:D11)</f>
        <v>156280.1</v>
      </c>
      <c r="E12" s="48">
        <f>SUM(E5:E11)</f>
        <v>47464.399999999994</v>
      </c>
      <c r="F12" s="51">
        <f>E12/C12</f>
        <v>0.3037136526019627</v>
      </c>
      <c r="G12" s="51">
        <f>E12/D12</f>
        <v>0.3037136526019627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</row>
    <row r="13" spans="1:7" s="44" customFormat="1" ht="15.75" outlineLevel="1">
      <c r="A13" s="38" t="s">
        <v>64</v>
      </c>
      <c r="B13" s="39" t="s">
        <v>16</v>
      </c>
      <c r="C13" s="72">
        <v>3351.4</v>
      </c>
      <c r="D13" s="72">
        <v>3351.4</v>
      </c>
      <c r="E13" s="40">
        <v>1060.2</v>
      </c>
      <c r="F13" s="71">
        <f>E13/C13</f>
        <v>0.3163454078892403</v>
      </c>
      <c r="G13" s="71">
        <f>E13/D13</f>
        <v>0.3163454078892403</v>
      </c>
    </row>
    <row r="14" spans="1:7" s="44" customFormat="1" ht="15.75" outlineLevel="1">
      <c r="A14" s="38" t="s">
        <v>71</v>
      </c>
      <c r="B14" s="39" t="s">
        <v>16</v>
      </c>
      <c r="C14" s="40">
        <v>588.6</v>
      </c>
      <c r="D14" s="40">
        <v>588.6</v>
      </c>
      <c r="E14" s="40">
        <v>188.3</v>
      </c>
      <c r="F14" s="71">
        <f>E14/C14</f>
        <v>0.3199116547740401</v>
      </c>
      <c r="G14" s="71">
        <f>E14/D14</f>
        <v>0.3199116547740401</v>
      </c>
    </row>
    <row r="15" spans="1:7" s="44" customFormat="1" ht="15.75" outlineLevel="1">
      <c r="A15" s="38" t="s">
        <v>58</v>
      </c>
      <c r="B15" s="43" t="s">
        <v>17</v>
      </c>
      <c r="C15" s="72">
        <v>1822.1</v>
      </c>
      <c r="D15" s="72">
        <v>1822.1</v>
      </c>
      <c r="E15" s="40">
        <v>229.1</v>
      </c>
      <c r="F15" s="71">
        <f>E15/C15</f>
        <v>0.12573404313703967</v>
      </c>
      <c r="G15" s="71">
        <f>E15/D15</f>
        <v>0.12573404313703967</v>
      </c>
    </row>
    <row r="16" spans="1:7" s="44" customFormat="1" ht="15.75" outlineLevel="1">
      <c r="A16" s="38" t="s">
        <v>57</v>
      </c>
      <c r="B16" s="43" t="s">
        <v>18</v>
      </c>
      <c r="C16" s="40">
        <v>100</v>
      </c>
      <c r="D16" s="40">
        <v>100</v>
      </c>
      <c r="E16" s="40">
        <v>255.7</v>
      </c>
      <c r="F16" s="71" t="s">
        <v>14</v>
      </c>
      <c r="G16" s="71" t="s">
        <v>14</v>
      </c>
    </row>
    <row r="17" spans="1:7" s="44" customFormat="1" ht="15.75" outlineLevel="1">
      <c r="A17" s="38" t="s">
        <v>19</v>
      </c>
      <c r="B17" s="43" t="s">
        <v>20</v>
      </c>
      <c r="C17" s="72">
        <v>285.1</v>
      </c>
      <c r="D17" s="72">
        <v>285.1</v>
      </c>
      <c r="E17" s="40">
        <v>-246.1</v>
      </c>
      <c r="F17" s="71">
        <v>0</v>
      </c>
      <c r="G17" s="71">
        <v>0</v>
      </c>
    </row>
    <row r="18" spans="1:7" s="44" customFormat="1" ht="15.75" outlineLevel="1">
      <c r="A18" s="38" t="s">
        <v>84</v>
      </c>
      <c r="B18" s="43" t="s">
        <v>85</v>
      </c>
      <c r="C18" s="72">
        <v>20</v>
      </c>
      <c r="D18" s="72">
        <v>20</v>
      </c>
      <c r="E18" s="40">
        <v>4.4</v>
      </c>
      <c r="F18" s="71">
        <f>E18/C18</f>
        <v>0.22000000000000003</v>
      </c>
      <c r="G18" s="71">
        <f>E18/D18</f>
        <v>0.22000000000000003</v>
      </c>
    </row>
    <row r="19" spans="1:7" s="44" customFormat="1" ht="30.75" customHeight="1" outlineLevel="1">
      <c r="A19" s="38" t="s">
        <v>86</v>
      </c>
      <c r="B19" s="43" t="s">
        <v>77</v>
      </c>
      <c r="C19" s="72">
        <v>2909</v>
      </c>
      <c r="D19" s="72">
        <v>2909</v>
      </c>
      <c r="E19" s="72">
        <v>294.4</v>
      </c>
      <c r="F19" s="71">
        <f>E19/C19</f>
        <v>0.1012031625988312</v>
      </c>
      <c r="G19" s="71">
        <f>E19/D19</f>
        <v>0.1012031625988312</v>
      </c>
    </row>
    <row r="20" spans="1:7" s="44" customFormat="1" ht="15.75" outlineLevel="1">
      <c r="A20" s="38" t="s">
        <v>67</v>
      </c>
      <c r="B20" s="43" t="s">
        <v>63</v>
      </c>
      <c r="C20" s="40">
        <v>100</v>
      </c>
      <c r="D20" s="40">
        <v>100</v>
      </c>
      <c r="E20" s="40"/>
      <c r="F20" s="71">
        <f>E20/C20</f>
        <v>0</v>
      </c>
      <c r="G20" s="71">
        <f>E20/D20</f>
        <v>0</v>
      </c>
    </row>
    <row r="21" spans="1:7" s="44" customFormat="1" ht="15.75" outlineLevel="1">
      <c r="A21" s="38" t="s">
        <v>66</v>
      </c>
      <c r="B21" s="43" t="s">
        <v>21</v>
      </c>
      <c r="C21" s="40">
        <v>250</v>
      </c>
      <c r="D21" s="40">
        <v>250</v>
      </c>
      <c r="E21" s="40">
        <v>127.1</v>
      </c>
      <c r="F21" s="71">
        <f>E21/C21</f>
        <v>0.5084</v>
      </c>
      <c r="G21" s="71">
        <f>E21/D21</f>
        <v>0.5084</v>
      </c>
    </row>
    <row r="22" spans="1:7" s="44" customFormat="1" ht="15.75" outlineLevel="1">
      <c r="A22" s="38" t="s">
        <v>22</v>
      </c>
      <c r="B22" s="43" t="s">
        <v>23</v>
      </c>
      <c r="C22" s="40">
        <v>373</v>
      </c>
      <c r="D22" s="40">
        <v>373</v>
      </c>
      <c r="E22" s="40">
        <v>40.7</v>
      </c>
      <c r="F22" s="71">
        <f>E22/C22</f>
        <v>0.10911528150134049</v>
      </c>
      <c r="G22" s="71">
        <f>E22/D22</f>
        <v>0.10911528150134049</v>
      </c>
    </row>
    <row r="23" spans="1:249" s="54" customFormat="1" ht="15.75" outlineLevel="1">
      <c r="A23" s="38" t="s">
        <v>24</v>
      </c>
      <c r="B23" s="43" t="s">
        <v>25</v>
      </c>
      <c r="C23" s="40"/>
      <c r="D23" s="40"/>
      <c r="E23" s="40"/>
      <c r="F23" s="71"/>
      <c r="G23" s="71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s="32" customFormat="1" ht="24.75" customHeight="1">
      <c r="A24" s="104" t="s">
        <v>26</v>
      </c>
      <c r="B24" s="105"/>
      <c r="C24" s="91">
        <f>SUM(C13:C23)</f>
        <v>9799.2</v>
      </c>
      <c r="D24" s="91">
        <f>SUM(D13:D23)</f>
        <v>9799.2</v>
      </c>
      <c r="E24" s="91">
        <f>SUM(E13:E23)</f>
        <v>1953.8</v>
      </c>
      <c r="F24" s="51">
        <f>E24/C24</f>
        <v>0.19938362315291042</v>
      </c>
      <c r="G24" s="51">
        <f>E24/D24</f>
        <v>0.19938362315291042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</row>
    <row r="25" spans="1:249" s="46" customFormat="1" ht="15.75" outlineLevel="1">
      <c r="A25" s="102" t="s">
        <v>27</v>
      </c>
      <c r="B25" s="103"/>
      <c r="C25" s="48">
        <f>C12+C24</f>
        <v>166079.30000000002</v>
      </c>
      <c r="D25" s="48">
        <f>D12+D24</f>
        <v>166079.30000000002</v>
      </c>
      <c r="E25" s="48">
        <f>E12+E24</f>
        <v>49418.2</v>
      </c>
      <c r="F25" s="51">
        <f>E25/C25</f>
        <v>0.2975578533869061</v>
      </c>
      <c r="G25" s="51">
        <f>E25/D25</f>
        <v>0.2975578533869061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6" customFormat="1" ht="41.25" customHeight="1" outlineLevel="1">
      <c r="A26" s="47" t="s">
        <v>28</v>
      </c>
      <c r="B26" s="1" t="s">
        <v>29</v>
      </c>
      <c r="C26" s="48">
        <f>C27+C32+C33+C34</f>
        <v>403079.6</v>
      </c>
      <c r="D26" s="48">
        <f>D27+D32+D33+D34</f>
        <v>457842.5</v>
      </c>
      <c r="E26" s="48">
        <f>E27+E32+E33+E34</f>
        <v>152948.9</v>
      </c>
      <c r="F26" s="42">
        <f>E26/C26</f>
        <v>0.3794508578454479</v>
      </c>
      <c r="G26" s="42">
        <f>E26/D26</f>
        <v>0.33406444355864734</v>
      </c>
    </row>
    <row r="27" spans="1:7" s="46" customFormat="1" ht="45.75" customHeight="1" outlineLevel="1">
      <c r="A27" s="47" t="s">
        <v>30</v>
      </c>
      <c r="B27" s="1" t="s">
        <v>31</v>
      </c>
      <c r="C27" s="48">
        <f>C28+C29+C30+C31</f>
        <v>403079.6</v>
      </c>
      <c r="D27" s="48">
        <f>D28+D29+D30+D31</f>
        <v>458126</v>
      </c>
      <c r="E27" s="48">
        <f>E28+E29+E30+E31</f>
        <v>153232.4</v>
      </c>
      <c r="F27" s="42">
        <f>E27/C27</f>
        <v>0.3801541928691008</v>
      </c>
      <c r="G27" s="42">
        <f>E27/D27</f>
        <v>0.33447654138817706</v>
      </c>
    </row>
    <row r="28" spans="1:249" ht="31.5">
      <c r="A28" s="47" t="s">
        <v>105</v>
      </c>
      <c r="B28" s="47" t="s">
        <v>32</v>
      </c>
      <c r="C28" s="48">
        <v>147321.9</v>
      </c>
      <c r="D28" s="48">
        <v>147321.9</v>
      </c>
      <c r="E28" s="48">
        <v>73344.9</v>
      </c>
      <c r="F28" s="42">
        <f>E28/C28</f>
        <v>0.497854697774058</v>
      </c>
      <c r="G28" s="42">
        <f>E28/D28</f>
        <v>0.497854697774058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</row>
    <row r="29" spans="1:249" ht="47.25">
      <c r="A29" s="47" t="s">
        <v>106</v>
      </c>
      <c r="B29" s="47" t="s">
        <v>33</v>
      </c>
      <c r="C29" s="48">
        <v>51114.9</v>
      </c>
      <c r="D29" s="48">
        <v>101748.6</v>
      </c>
      <c r="E29" s="48">
        <v>10450</v>
      </c>
      <c r="F29" s="42">
        <f>E29/C29</f>
        <v>0.20444136641175079</v>
      </c>
      <c r="G29" s="42">
        <f>E29/D29</f>
        <v>0.10270411583058636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47.25">
      <c r="A30" s="47" t="s">
        <v>107</v>
      </c>
      <c r="B30" s="47" t="s">
        <v>34</v>
      </c>
      <c r="C30" s="48">
        <v>202064.9</v>
      </c>
      <c r="D30" s="48">
        <v>201671.6</v>
      </c>
      <c r="E30" s="48">
        <v>67873.4</v>
      </c>
      <c r="F30" s="42">
        <f>E30/C30</f>
        <v>0.3358990106643954</v>
      </c>
      <c r="G30" s="42">
        <f>E30/D30</f>
        <v>0.33655408099107653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15.75">
      <c r="A31" s="47" t="s">
        <v>108</v>
      </c>
      <c r="B31" s="47" t="s">
        <v>56</v>
      </c>
      <c r="C31" s="48">
        <v>2577.9</v>
      </c>
      <c r="D31" s="48">
        <v>7383.9</v>
      </c>
      <c r="E31" s="48">
        <v>1564.1</v>
      </c>
      <c r="F31" s="42">
        <f>E31/C31</f>
        <v>0.6067341634663873</v>
      </c>
      <c r="G31" s="42">
        <f>E31/D31</f>
        <v>0.21182572895082544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31.5">
      <c r="A32" s="47" t="s">
        <v>109</v>
      </c>
      <c r="B32" s="49" t="s">
        <v>110</v>
      </c>
      <c r="C32" s="80"/>
      <c r="D32" s="81"/>
      <c r="E32" s="82"/>
      <c r="F32" s="71"/>
      <c r="G32" s="7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15.75">
      <c r="A33" s="47" t="s">
        <v>78</v>
      </c>
      <c r="B33" s="49" t="s">
        <v>79</v>
      </c>
      <c r="C33" s="80"/>
      <c r="D33" s="81"/>
      <c r="E33" s="82"/>
      <c r="F33" s="71"/>
      <c r="G33" s="71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31.5">
      <c r="A34" s="47" t="s">
        <v>111</v>
      </c>
      <c r="B34" s="49" t="s">
        <v>59</v>
      </c>
      <c r="C34" s="48"/>
      <c r="D34" s="70">
        <v>-283.5</v>
      </c>
      <c r="E34" s="70">
        <v>-283.5</v>
      </c>
      <c r="F34" s="71"/>
      <c r="G34" s="42">
        <f>E34/D34</f>
        <v>1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15.75">
      <c r="A35" s="98" t="s">
        <v>35</v>
      </c>
      <c r="B35" s="99"/>
      <c r="C35" s="48">
        <f>C25+C26</f>
        <v>569158.9</v>
      </c>
      <c r="D35" s="48">
        <f>D25+D26</f>
        <v>623921.8</v>
      </c>
      <c r="E35" s="48">
        <f>E25+E26</f>
        <v>202367.09999999998</v>
      </c>
      <c r="F35" s="42">
        <f>E35/C35</f>
        <v>0.3555546614486745</v>
      </c>
      <c r="G35" s="69">
        <f>E35/D35</f>
        <v>0.3243468973195038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</row>
  </sheetData>
  <sheetProtection/>
  <mergeCells count="7">
    <mergeCell ref="A35:B35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0"/>
  <sheetViews>
    <sheetView zoomScalePageLayoutView="0" workbookViewId="0" topLeftCell="A1">
      <selection activeCell="B97" sqref="B97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55" customWidth="1"/>
    <col min="6" max="6" width="13.625" style="55" hidden="1" customWidth="1" outlineLevel="1"/>
    <col min="7" max="7" width="14.375" style="55" hidden="1" customWidth="1" outlineLevel="1"/>
    <col min="8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20" t="s">
        <v>37</v>
      </c>
      <c r="B1" s="120"/>
      <c r="C1" s="120"/>
      <c r="D1" s="120"/>
      <c r="E1" s="120"/>
      <c r="F1" s="120"/>
      <c r="G1" s="33"/>
    </row>
    <row r="2" spans="1:7" ht="18.75" customHeight="1">
      <c r="A2" s="121" t="s">
        <v>116</v>
      </c>
      <c r="B2" s="121"/>
      <c r="C2" s="121"/>
      <c r="D2" s="121"/>
      <c r="E2" s="121"/>
      <c r="F2" s="121"/>
      <c r="G2" s="34"/>
    </row>
    <row r="3" spans="1:11" ht="13.5" customHeight="1">
      <c r="A3" s="118" t="s">
        <v>2</v>
      </c>
      <c r="B3" s="118" t="s">
        <v>3</v>
      </c>
      <c r="C3" s="122" t="s">
        <v>98</v>
      </c>
      <c r="D3" s="115" t="s">
        <v>99</v>
      </c>
      <c r="E3" s="123" t="s">
        <v>117</v>
      </c>
      <c r="F3" s="73" t="s">
        <v>72</v>
      </c>
      <c r="G3" s="56" t="s">
        <v>38</v>
      </c>
      <c r="H3" s="56" t="s">
        <v>38</v>
      </c>
      <c r="I3" s="56" t="s">
        <v>38</v>
      </c>
      <c r="J3" s="115" t="s">
        <v>115</v>
      </c>
      <c r="K3" s="115" t="s">
        <v>62</v>
      </c>
    </row>
    <row r="4" spans="1:11" ht="48.75" customHeight="1">
      <c r="A4" s="119"/>
      <c r="B4" s="119"/>
      <c r="C4" s="124"/>
      <c r="D4" s="116"/>
      <c r="E4" s="117"/>
      <c r="F4" s="87" t="s">
        <v>73</v>
      </c>
      <c r="G4" s="58" t="s">
        <v>65</v>
      </c>
      <c r="H4" s="59" t="s">
        <v>39</v>
      </c>
      <c r="I4" s="59" t="s">
        <v>40</v>
      </c>
      <c r="J4" s="116"/>
      <c r="K4" s="116"/>
    </row>
    <row r="5" spans="1:11" ht="12.75">
      <c r="A5" s="2" t="s">
        <v>4</v>
      </c>
      <c r="B5" s="3" t="s">
        <v>5</v>
      </c>
      <c r="C5" s="4">
        <f>C6+C7+C8+C9+C10+C11+C12+C13+C14</f>
        <v>16137.500000000002</v>
      </c>
      <c r="D5" s="4">
        <f>D6+D7+D8+D9+D10+D11+D12+D13+D14</f>
        <v>16137.500000000002</v>
      </c>
      <c r="E5" s="4">
        <f>E6+E7+E8+E9+E10+E11+E12+E13+E14</f>
        <v>4792.700000000001</v>
      </c>
      <c r="F5" s="4">
        <f>F6+F7+F8+F9+F10+F11+F12+F13+F14</f>
        <v>0</v>
      </c>
      <c r="G5" s="5">
        <f>E5/C5</f>
        <v>0.29699147947327653</v>
      </c>
      <c r="H5" s="16" t="e">
        <f>E5/#REF!</f>
        <v>#REF!</v>
      </c>
      <c r="I5" s="16" t="e">
        <f>E5/#REF!</f>
        <v>#REF!</v>
      </c>
      <c r="J5" s="16">
        <f>E5/C5</f>
        <v>0.29699147947327653</v>
      </c>
      <c r="K5" s="15">
        <f>E5/D5</f>
        <v>0.29699147947327653</v>
      </c>
    </row>
    <row r="6" spans="1:11" ht="12.75">
      <c r="A6" s="60" t="s">
        <v>41</v>
      </c>
      <c r="B6" s="57"/>
      <c r="C6" s="61">
        <v>503.6</v>
      </c>
      <c r="D6" s="61">
        <v>503.6</v>
      </c>
      <c r="E6" s="62">
        <v>136.4</v>
      </c>
      <c r="F6" s="62"/>
      <c r="G6" s="63"/>
      <c r="H6" s="64"/>
      <c r="I6" s="64"/>
      <c r="J6" s="64">
        <f>E6/C6</f>
        <v>0.2708498808578237</v>
      </c>
      <c r="K6" s="64">
        <f>E6/D6</f>
        <v>0.2708498808578237</v>
      </c>
    </row>
    <row r="7" spans="1:11" ht="12.75">
      <c r="A7" s="60" t="s">
        <v>42</v>
      </c>
      <c r="B7" s="57"/>
      <c r="C7" s="61">
        <v>189.6</v>
      </c>
      <c r="D7" s="61">
        <v>189.6</v>
      </c>
      <c r="E7" s="62">
        <v>64.9</v>
      </c>
      <c r="F7" s="62"/>
      <c r="G7" s="63"/>
      <c r="H7" s="64"/>
      <c r="I7" s="64"/>
      <c r="J7" s="64">
        <f>E7/C7</f>
        <v>0.3422995780590718</v>
      </c>
      <c r="K7" s="64">
        <f>E7/D7</f>
        <v>0.3422995780590718</v>
      </c>
    </row>
    <row r="8" spans="1:11" ht="12.75">
      <c r="A8" s="60" t="s">
        <v>43</v>
      </c>
      <c r="B8" s="57"/>
      <c r="C8" s="61">
        <v>414.5</v>
      </c>
      <c r="D8" s="61">
        <v>414.5</v>
      </c>
      <c r="E8" s="61">
        <v>92</v>
      </c>
      <c r="F8" s="61"/>
      <c r="G8" s="63"/>
      <c r="H8" s="64"/>
      <c r="I8" s="64"/>
      <c r="J8" s="64">
        <f>E8/C8</f>
        <v>0.22195416164053075</v>
      </c>
      <c r="K8" s="64">
        <f>E8/D8</f>
        <v>0.22195416164053075</v>
      </c>
    </row>
    <row r="9" spans="1:11" ht="12.75">
      <c r="A9" s="60" t="s">
        <v>44</v>
      </c>
      <c r="B9" s="57"/>
      <c r="C9" s="57">
        <v>399.5</v>
      </c>
      <c r="D9" s="57">
        <v>399.5</v>
      </c>
      <c r="E9" s="62">
        <v>120.9</v>
      </c>
      <c r="F9" s="62"/>
      <c r="G9" s="63"/>
      <c r="H9" s="64"/>
      <c r="I9" s="64"/>
      <c r="J9" s="64">
        <f>E9/C9</f>
        <v>0.3026282853566959</v>
      </c>
      <c r="K9" s="64">
        <f>E9/D9</f>
        <v>0.3026282853566959</v>
      </c>
    </row>
    <row r="10" spans="1:11" ht="12.75">
      <c r="A10" s="60" t="s">
        <v>45</v>
      </c>
      <c r="B10" s="57"/>
      <c r="C10" s="61">
        <v>71.9</v>
      </c>
      <c r="D10" s="61">
        <v>71.9</v>
      </c>
      <c r="E10" s="62">
        <v>19.3</v>
      </c>
      <c r="F10" s="62"/>
      <c r="G10" s="63"/>
      <c r="H10" s="64"/>
      <c r="I10" s="64"/>
      <c r="J10" s="64">
        <f>E10/C10</f>
        <v>0.26842837273991654</v>
      </c>
      <c r="K10" s="64">
        <f>E10/D10</f>
        <v>0.26842837273991654</v>
      </c>
    </row>
    <row r="11" spans="1:11" ht="12.75">
      <c r="A11" s="60" t="s">
        <v>46</v>
      </c>
      <c r="B11" s="57"/>
      <c r="C11" s="65">
        <v>1521</v>
      </c>
      <c r="D11" s="65">
        <v>1521</v>
      </c>
      <c r="E11" s="62">
        <v>448.9</v>
      </c>
      <c r="F11" s="62"/>
      <c r="G11" s="63"/>
      <c r="H11" s="64"/>
      <c r="I11" s="64"/>
      <c r="J11" s="64">
        <f>E11/C11</f>
        <v>0.29513477975016433</v>
      </c>
      <c r="K11" s="64">
        <f>E11/D11</f>
        <v>0.29513477975016433</v>
      </c>
    </row>
    <row r="12" spans="1:11" ht="12.75">
      <c r="A12" s="60" t="s">
        <v>47</v>
      </c>
      <c r="B12" s="57"/>
      <c r="C12" s="57">
        <v>144.4</v>
      </c>
      <c r="D12" s="57">
        <v>144.4</v>
      </c>
      <c r="E12" s="62">
        <v>50.4</v>
      </c>
      <c r="F12" s="62"/>
      <c r="G12" s="63"/>
      <c r="H12" s="64"/>
      <c r="I12" s="64"/>
      <c r="J12" s="64">
        <f>E12/C12</f>
        <v>0.3490304709141274</v>
      </c>
      <c r="K12" s="64">
        <f>E12/D12</f>
        <v>0.3490304709141274</v>
      </c>
    </row>
    <row r="13" spans="1:11" ht="12.75">
      <c r="A13" s="60" t="s">
        <v>48</v>
      </c>
      <c r="B13" s="57"/>
      <c r="C13" s="57">
        <v>275.8</v>
      </c>
      <c r="D13" s="57">
        <v>275.8</v>
      </c>
      <c r="E13" s="62">
        <v>65.1</v>
      </c>
      <c r="F13" s="62"/>
      <c r="G13" s="63"/>
      <c r="H13" s="64"/>
      <c r="I13" s="64"/>
      <c r="J13" s="64">
        <f>E13/C13</f>
        <v>0.2360406091370558</v>
      </c>
      <c r="K13" s="64">
        <f>E13/D13</f>
        <v>0.2360406091370558</v>
      </c>
    </row>
    <row r="14" spans="1:11" ht="12.75">
      <c r="A14" s="60" t="s">
        <v>49</v>
      </c>
      <c r="B14" s="57"/>
      <c r="C14" s="61">
        <v>12617.2</v>
      </c>
      <c r="D14" s="61">
        <v>12617.2</v>
      </c>
      <c r="E14" s="62">
        <v>3794.8</v>
      </c>
      <c r="F14" s="62"/>
      <c r="G14" s="63"/>
      <c r="H14" s="64"/>
      <c r="I14" s="64"/>
      <c r="J14" s="64">
        <f>E14/C14</f>
        <v>0.3007640363947627</v>
      </c>
      <c r="K14" s="64">
        <f>E14/D14</f>
        <v>0.3007640363947627</v>
      </c>
    </row>
    <row r="15" spans="1:11" ht="12.75">
      <c r="A15" s="10" t="s">
        <v>68</v>
      </c>
      <c r="B15" s="21" t="s">
        <v>70</v>
      </c>
      <c r="C15" s="4">
        <f>C16+C17+C18+C19+C20+C21+C22+C23+C24</f>
        <v>13010.4</v>
      </c>
      <c r="D15" s="4">
        <f>D16+D17+D18+D19+D20+D21+D22+D23+D24</f>
        <v>13010.4</v>
      </c>
      <c r="E15" s="12">
        <f>E16+E17+E18+E19+E20+E21+E22+E23+E24</f>
        <v>3537.8</v>
      </c>
      <c r="F15" s="12">
        <f>F16+F17+F18+F19+F20+F21+F22+F23+F24</f>
        <v>0</v>
      </c>
      <c r="G15" s="30">
        <f>E15/C15</f>
        <v>0.2719209247986227</v>
      </c>
      <c r="H15" s="30"/>
      <c r="I15" s="30"/>
      <c r="J15" s="15">
        <f>E15/C15</f>
        <v>0.2719209247986227</v>
      </c>
      <c r="K15" s="15">
        <f>E15/D15</f>
        <v>0.2719209247986227</v>
      </c>
    </row>
    <row r="16" spans="1:11" ht="12.75">
      <c r="A16" s="60" t="s">
        <v>41</v>
      </c>
      <c r="B16" s="66"/>
      <c r="C16" s="66">
        <v>1379.7</v>
      </c>
      <c r="D16" s="66">
        <v>1379.7</v>
      </c>
      <c r="E16" s="62">
        <v>375.2</v>
      </c>
      <c r="F16" s="62"/>
      <c r="G16" s="63"/>
      <c r="H16" s="5"/>
      <c r="I16" s="63"/>
      <c r="J16" s="64">
        <f>E16/C16</f>
        <v>0.2719431760527651</v>
      </c>
      <c r="K16" s="64">
        <f>E16/D16</f>
        <v>0.2719431760527651</v>
      </c>
    </row>
    <row r="17" spans="1:11" ht="12.75">
      <c r="A17" s="60" t="s">
        <v>42</v>
      </c>
      <c r="B17" s="66"/>
      <c r="C17" s="66">
        <v>778.2</v>
      </c>
      <c r="D17" s="66">
        <v>778.2</v>
      </c>
      <c r="E17" s="62">
        <v>211.6</v>
      </c>
      <c r="F17" s="62"/>
      <c r="G17" s="63"/>
      <c r="H17" s="5"/>
      <c r="I17" s="63"/>
      <c r="J17" s="64">
        <f>E17/C17</f>
        <v>0.2719095348239527</v>
      </c>
      <c r="K17" s="64">
        <f>E17/D17</f>
        <v>0.2719095348239527</v>
      </c>
    </row>
    <row r="18" spans="1:11" ht="12.75">
      <c r="A18" s="60" t="s">
        <v>43</v>
      </c>
      <c r="B18" s="66"/>
      <c r="C18" s="66">
        <v>1198.8</v>
      </c>
      <c r="D18" s="66">
        <v>1198.8</v>
      </c>
      <c r="E18" s="62">
        <v>326</v>
      </c>
      <c r="F18" s="62"/>
      <c r="G18" s="63"/>
      <c r="H18" s="5"/>
      <c r="I18" s="63"/>
      <c r="J18" s="64">
        <f>E18/C18</f>
        <v>0.27193860527193864</v>
      </c>
      <c r="K18" s="64">
        <f>E18/D18</f>
        <v>0.27193860527193864</v>
      </c>
    </row>
    <row r="19" spans="1:11" ht="12.75">
      <c r="A19" s="60" t="s">
        <v>44</v>
      </c>
      <c r="B19" s="66"/>
      <c r="C19" s="66">
        <v>1390.8</v>
      </c>
      <c r="D19" s="66">
        <v>1390.8</v>
      </c>
      <c r="E19" s="62">
        <v>378.2</v>
      </c>
      <c r="F19" s="62"/>
      <c r="G19" s="63"/>
      <c r="H19" s="5"/>
      <c r="I19" s="63"/>
      <c r="J19" s="64">
        <f>E19/C19</f>
        <v>0.2719298245614035</v>
      </c>
      <c r="K19" s="64">
        <f>E19/D19</f>
        <v>0.2719298245614035</v>
      </c>
    </row>
    <row r="20" spans="1:11" ht="12.75">
      <c r="A20" s="60" t="s">
        <v>45</v>
      </c>
      <c r="B20" s="66"/>
      <c r="C20" s="66">
        <v>985.5</v>
      </c>
      <c r="D20" s="66">
        <v>985.5</v>
      </c>
      <c r="E20" s="62">
        <v>268</v>
      </c>
      <c r="F20" s="62"/>
      <c r="G20" s="63"/>
      <c r="H20" s="5"/>
      <c r="I20" s="63"/>
      <c r="J20" s="64">
        <f>E20/C20</f>
        <v>0.2719431760527651</v>
      </c>
      <c r="K20" s="64">
        <f>E20/D20</f>
        <v>0.2719431760527651</v>
      </c>
    </row>
    <row r="21" spans="1:11" ht="12.75">
      <c r="A21" s="60" t="s">
        <v>46</v>
      </c>
      <c r="B21" s="66"/>
      <c r="C21" s="86">
        <v>1507.7</v>
      </c>
      <c r="D21" s="86">
        <v>1507.7</v>
      </c>
      <c r="E21" s="62">
        <v>409.9</v>
      </c>
      <c r="F21" s="62"/>
      <c r="G21" s="63"/>
      <c r="H21" s="5"/>
      <c r="I21" s="63"/>
      <c r="J21" s="64">
        <f>E21/C21</f>
        <v>0.27187106188233734</v>
      </c>
      <c r="K21" s="64">
        <f>E21/D21</f>
        <v>0.27187106188233734</v>
      </c>
    </row>
    <row r="22" spans="1:11" ht="12.75">
      <c r="A22" s="60" t="s">
        <v>47</v>
      </c>
      <c r="B22" s="66"/>
      <c r="C22" s="67">
        <v>1289.3</v>
      </c>
      <c r="D22" s="67">
        <v>1289.3</v>
      </c>
      <c r="E22" s="62">
        <v>350.6</v>
      </c>
      <c r="F22" s="62"/>
      <c r="G22" s="63"/>
      <c r="H22" s="5"/>
      <c r="I22" s="63"/>
      <c r="J22" s="64">
        <f>E22/C22</f>
        <v>0.2719305049251532</v>
      </c>
      <c r="K22" s="64">
        <f>E22/D22</f>
        <v>0.2719305049251532</v>
      </c>
    </row>
    <row r="23" spans="1:11" ht="12.75">
      <c r="A23" s="60" t="s">
        <v>48</v>
      </c>
      <c r="B23" s="66"/>
      <c r="C23" s="67">
        <v>1721</v>
      </c>
      <c r="D23" s="67">
        <v>1721</v>
      </c>
      <c r="E23" s="62">
        <v>468</v>
      </c>
      <c r="F23" s="62"/>
      <c r="G23" s="63"/>
      <c r="H23" s="30"/>
      <c r="I23" s="63"/>
      <c r="J23" s="64">
        <f>E23/C23</f>
        <v>0.27193492155723414</v>
      </c>
      <c r="K23" s="64">
        <f>E23/D23</f>
        <v>0.27193492155723414</v>
      </c>
    </row>
    <row r="24" spans="1:11" ht="12.75">
      <c r="A24" s="60" t="s">
        <v>49</v>
      </c>
      <c r="B24" s="66"/>
      <c r="C24" s="66">
        <v>2759.4</v>
      </c>
      <c r="D24" s="66">
        <v>2759.4</v>
      </c>
      <c r="E24" s="62">
        <v>750.3</v>
      </c>
      <c r="F24" s="62"/>
      <c r="G24" s="63"/>
      <c r="H24" s="5"/>
      <c r="I24" s="63"/>
      <c r="J24" s="64">
        <f>E24/C24</f>
        <v>0.2719069362904979</v>
      </c>
      <c r="K24" s="64">
        <f>E24/D24</f>
        <v>0.2719069362904979</v>
      </c>
    </row>
    <row r="25" spans="1:11" ht="12.75">
      <c r="A25" s="7" t="s">
        <v>8</v>
      </c>
      <c r="B25" s="3" t="s">
        <v>9</v>
      </c>
      <c r="C25" s="4">
        <f>C26+C27+C28+C29+C30+C31+C32+C33+C34</f>
        <v>6.1</v>
      </c>
      <c r="D25" s="4">
        <f>D26+D27+D28+D29+D30+D31+D32+D33+D34</f>
        <v>6.1</v>
      </c>
      <c r="E25" s="4">
        <f>E26+E27+E28+E29+E30+E31+E32+E33+E34</f>
        <v>47.6</v>
      </c>
      <c r="F25" s="4">
        <f>F26+F27+F28+F29+F30+F31+F32+F33+F34</f>
        <v>0</v>
      </c>
      <c r="G25" s="30">
        <f>E25/C25</f>
        <v>7.803278688524591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0" t="s">
        <v>41</v>
      </c>
      <c r="B26" s="57"/>
      <c r="C26" s="61">
        <v>1.1</v>
      </c>
      <c r="D26" s="61">
        <v>1.1</v>
      </c>
      <c r="E26" s="62"/>
      <c r="F26" s="62"/>
      <c r="G26" s="63"/>
      <c r="H26" s="16"/>
      <c r="I26" s="16"/>
      <c r="J26" s="64">
        <f>E26/C26</f>
        <v>0</v>
      </c>
      <c r="K26" s="64">
        <f>E26/D26</f>
        <v>0</v>
      </c>
    </row>
    <row r="27" spans="1:11" ht="12.75">
      <c r="A27" s="60" t="s">
        <v>42</v>
      </c>
      <c r="B27" s="57"/>
      <c r="C27" s="57"/>
      <c r="D27" s="57"/>
      <c r="E27" s="62"/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62"/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62"/>
      <c r="F29" s="62"/>
      <c r="G29" s="63"/>
      <c r="H29" s="64"/>
      <c r="I29" s="64"/>
      <c r="J29" s="64">
        <f>E29/C29</f>
        <v>0</v>
      </c>
      <c r="K29" s="64">
        <f>E29/D29</f>
        <v>0</v>
      </c>
    </row>
    <row r="30" spans="1:11" ht="12.75">
      <c r="A30" s="60" t="s">
        <v>45</v>
      </c>
      <c r="B30" s="57"/>
      <c r="C30" s="57"/>
      <c r="D30" s="57"/>
      <c r="E30" s="62"/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0.5</v>
      </c>
      <c r="E31" s="62">
        <v>11.5</v>
      </c>
      <c r="F31" s="62"/>
      <c r="G31" s="63"/>
      <c r="H31" s="64"/>
      <c r="I31" s="64"/>
      <c r="J31" s="64" t="s">
        <v>14</v>
      </c>
      <c r="K31" s="64" t="s">
        <v>14</v>
      </c>
    </row>
    <row r="32" spans="1:11" ht="12.75">
      <c r="A32" s="60" t="s">
        <v>47</v>
      </c>
      <c r="B32" s="57"/>
      <c r="C32" s="57"/>
      <c r="D32" s="57"/>
      <c r="E32" s="62"/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/>
      <c r="D33" s="57"/>
      <c r="E33" s="62">
        <v>36.1</v>
      </c>
      <c r="F33" s="62"/>
      <c r="G33" s="63"/>
      <c r="H33" s="64"/>
      <c r="I33" s="64"/>
      <c r="J33" s="64"/>
      <c r="K33" s="64"/>
    </row>
    <row r="34" spans="1:11" ht="12.75">
      <c r="A34" s="60" t="s">
        <v>49</v>
      </c>
      <c r="B34" s="57"/>
      <c r="C34" s="57">
        <v>1.5</v>
      </c>
      <c r="D34" s="57">
        <v>1.5</v>
      </c>
      <c r="E34" s="62"/>
      <c r="F34" s="62"/>
      <c r="G34" s="63"/>
      <c r="H34" s="16"/>
      <c r="I34" s="16"/>
      <c r="J34" s="64">
        <f>E34/C34</f>
        <v>0</v>
      </c>
      <c r="K34" s="64">
        <f>E34/D34</f>
        <v>0</v>
      </c>
    </row>
    <row r="35" spans="1:11" ht="12.75">
      <c r="A35" s="7" t="s">
        <v>10</v>
      </c>
      <c r="B35" s="28" t="s">
        <v>11</v>
      </c>
      <c r="C35" s="4">
        <f>C36+C37+C38+C39+C40+C41+C42+C43+C44</f>
        <v>6094.7</v>
      </c>
      <c r="D35" s="4">
        <f>D36+D37+D38+D39+D40+D41+D42+D43+D44</f>
        <v>6094.7</v>
      </c>
      <c r="E35" s="4">
        <f>E36+E37+E38+E39+E40+E41+E42+E43+E44</f>
        <v>446.19999999999993</v>
      </c>
      <c r="F35" s="4">
        <f>F36+F37+F38+F39+F40+F41+F42+F43+F44</f>
        <v>0</v>
      </c>
      <c r="G35" s="30">
        <f>E35/C35</f>
        <v>0.07321115067189525</v>
      </c>
      <c r="H35" s="16"/>
      <c r="I35" s="16"/>
      <c r="J35" s="15">
        <f>E35/C35</f>
        <v>0.07321115067189525</v>
      </c>
      <c r="K35" s="16">
        <f>E35/D35</f>
        <v>0.07321115067189525</v>
      </c>
    </row>
    <row r="36" spans="1:11" ht="12.75">
      <c r="A36" s="60" t="s">
        <v>41</v>
      </c>
      <c r="B36" s="57"/>
      <c r="C36" s="61">
        <v>362.5</v>
      </c>
      <c r="D36" s="61">
        <v>362.5</v>
      </c>
      <c r="E36" s="65">
        <v>25.7</v>
      </c>
      <c r="F36" s="65"/>
      <c r="G36" s="63"/>
      <c r="H36" s="64"/>
      <c r="I36" s="64"/>
      <c r="J36" s="64">
        <f>E36/C36</f>
        <v>0.07089655172413793</v>
      </c>
      <c r="K36" s="64">
        <f>E36/D36</f>
        <v>0.07089655172413793</v>
      </c>
    </row>
    <row r="37" spans="1:11" ht="12.75">
      <c r="A37" s="60" t="s">
        <v>42</v>
      </c>
      <c r="B37" s="57"/>
      <c r="C37" s="61">
        <v>264</v>
      </c>
      <c r="D37" s="61">
        <v>264</v>
      </c>
      <c r="E37" s="65">
        <v>1.7</v>
      </c>
      <c r="F37" s="65"/>
      <c r="G37" s="63"/>
      <c r="H37" s="64"/>
      <c r="I37" s="64"/>
      <c r="J37" s="64">
        <f>E37/C37</f>
        <v>0.006439393939393939</v>
      </c>
      <c r="K37" s="64">
        <f>E37/D37</f>
        <v>0.006439393939393939</v>
      </c>
    </row>
    <row r="38" spans="1:11" ht="12.75">
      <c r="A38" s="60" t="s">
        <v>43</v>
      </c>
      <c r="B38" s="57"/>
      <c r="C38" s="61">
        <v>964.2</v>
      </c>
      <c r="D38" s="61">
        <v>964.2</v>
      </c>
      <c r="E38" s="65">
        <v>292.4</v>
      </c>
      <c r="F38" s="65"/>
      <c r="G38" s="63"/>
      <c r="H38" s="64"/>
      <c r="I38" s="64"/>
      <c r="J38" s="64">
        <f>E38/C38</f>
        <v>0.30325658577058695</v>
      </c>
      <c r="K38" s="64">
        <f>E38/D38</f>
        <v>0.30325658577058695</v>
      </c>
    </row>
    <row r="39" spans="1:11" ht="12.75">
      <c r="A39" s="60" t="s">
        <v>44</v>
      </c>
      <c r="B39" s="57"/>
      <c r="C39" s="61">
        <v>842.4</v>
      </c>
      <c r="D39" s="61">
        <v>842.4</v>
      </c>
      <c r="E39" s="65">
        <v>-119.3</v>
      </c>
      <c r="F39" s="65"/>
      <c r="G39" s="63"/>
      <c r="H39" s="64"/>
      <c r="I39" s="64"/>
      <c r="J39" s="64">
        <v>0</v>
      </c>
      <c r="K39" s="64">
        <v>0</v>
      </c>
    </row>
    <row r="40" spans="1:11" ht="12.75">
      <c r="A40" s="60" t="s">
        <v>45</v>
      </c>
      <c r="B40" s="57"/>
      <c r="C40" s="61">
        <v>100.7</v>
      </c>
      <c r="D40" s="61">
        <v>100.7</v>
      </c>
      <c r="E40" s="65">
        <v>0.9</v>
      </c>
      <c r="F40" s="65"/>
      <c r="G40" s="63"/>
      <c r="H40" s="64"/>
      <c r="I40" s="64"/>
      <c r="J40" s="64">
        <f>E40/C40</f>
        <v>0.008937437934458788</v>
      </c>
      <c r="K40" s="64">
        <f>E40/D40</f>
        <v>0.008937437934458788</v>
      </c>
    </row>
    <row r="41" spans="1:11" ht="12.75">
      <c r="A41" s="60" t="s">
        <v>46</v>
      </c>
      <c r="B41" s="57"/>
      <c r="C41" s="61">
        <v>189.3</v>
      </c>
      <c r="D41" s="61">
        <v>189.3</v>
      </c>
      <c r="E41" s="65">
        <v>46.1</v>
      </c>
      <c r="F41" s="65"/>
      <c r="G41" s="63"/>
      <c r="H41" s="64"/>
      <c r="I41" s="64"/>
      <c r="J41" s="64">
        <f>E41/C41</f>
        <v>0.24352879027997887</v>
      </c>
      <c r="K41" s="64">
        <f>E41/D41</f>
        <v>0.24352879027997887</v>
      </c>
    </row>
    <row r="42" spans="1:11" ht="12.75">
      <c r="A42" s="60" t="s">
        <v>47</v>
      </c>
      <c r="B42" s="57"/>
      <c r="C42" s="61">
        <v>357.1</v>
      </c>
      <c r="D42" s="61">
        <v>357.1</v>
      </c>
      <c r="E42" s="65">
        <v>28.8</v>
      </c>
      <c r="F42" s="65"/>
      <c r="G42" s="63"/>
      <c r="H42" s="64"/>
      <c r="I42" s="64"/>
      <c r="J42" s="64">
        <f>E42/C42</f>
        <v>0.08064967796135536</v>
      </c>
      <c r="K42" s="64">
        <f>E42/D42</f>
        <v>0.08064967796135536</v>
      </c>
    </row>
    <row r="43" spans="1:12" ht="12.75">
      <c r="A43" s="60" t="s">
        <v>48</v>
      </c>
      <c r="B43" s="57"/>
      <c r="C43" s="61">
        <v>330.7</v>
      </c>
      <c r="D43" s="61">
        <v>330.7</v>
      </c>
      <c r="E43" s="65">
        <v>14.9</v>
      </c>
      <c r="F43" s="65"/>
      <c r="G43" s="63"/>
      <c r="H43" s="64"/>
      <c r="I43" s="64"/>
      <c r="J43" s="64">
        <f>E43/C43</f>
        <v>0.04505594194133656</v>
      </c>
      <c r="K43" s="64">
        <f>E43/D43</f>
        <v>0.04505594194133656</v>
      </c>
      <c r="L43" s="88"/>
    </row>
    <row r="44" spans="1:12" ht="12.75">
      <c r="A44" s="60" t="s">
        <v>49</v>
      </c>
      <c r="B44" s="57"/>
      <c r="C44" s="61">
        <v>2683.8</v>
      </c>
      <c r="D44" s="61">
        <v>2683.8</v>
      </c>
      <c r="E44" s="65">
        <v>155</v>
      </c>
      <c r="F44" s="65"/>
      <c r="G44" s="63"/>
      <c r="H44" s="64"/>
      <c r="I44" s="64"/>
      <c r="J44" s="64">
        <f>E44/C44</f>
        <v>0.05775393099336761</v>
      </c>
      <c r="K44" s="64">
        <f>E44/D44</f>
        <v>0.05775393099336761</v>
      </c>
      <c r="L44" s="88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4430.8</v>
      </c>
      <c r="D45" s="4">
        <f>D46+D47+D48+D49+D50+D51+D52+D53+D54</f>
        <v>4430.8</v>
      </c>
      <c r="E45" s="4">
        <f>E46+E47+E48+E49+E50+E51+E52+E53+E54</f>
        <v>1487.4</v>
      </c>
      <c r="F45" s="4">
        <f>F46+F47+F48+F49+F50+F51+F52+F53+F54</f>
        <v>0</v>
      </c>
      <c r="G45" s="5">
        <f>E45/C45</f>
        <v>0.3356955854473233</v>
      </c>
      <c r="H45" s="16" t="e">
        <f>E45/#REF!</f>
        <v>#REF!</v>
      </c>
      <c r="I45" s="16" t="e">
        <f>E45/#REF!</f>
        <v>#REF!</v>
      </c>
      <c r="J45" s="15">
        <f>E45/C45</f>
        <v>0.3356955854473233</v>
      </c>
      <c r="K45" s="16">
        <f>E45/D45</f>
        <v>0.3356955854473233</v>
      </c>
      <c r="L45" s="88"/>
    </row>
    <row r="46" spans="1:12" ht="12.75">
      <c r="A46" s="60" t="s">
        <v>41</v>
      </c>
      <c r="B46" s="57"/>
      <c r="C46" s="6">
        <v>194</v>
      </c>
      <c r="D46" s="6">
        <v>194</v>
      </c>
      <c r="E46" s="65">
        <v>28.2</v>
      </c>
      <c r="F46" s="65"/>
      <c r="G46" s="63"/>
      <c r="H46" s="64"/>
      <c r="I46" s="64"/>
      <c r="J46" s="64">
        <f>E46/C46</f>
        <v>0.14536082474226802</v>
      </c>
      <c r="K46" s="64">
        <f>E46/D46</f>
        <v>0.14536082474226802</v>
      </c>
      <c r="L46" s="88"/>
    </row>
    <row r="47" spans="1:12" ht="12.75">
      <c r="A47" s="60" t="s">
        <v>42</v>
      </c>
      <c r="B47" s="57"/>
      <c r="C47" s="6">
        <v>12</v>
      </c>
      <c r="D47" s="6">
        <v>12</v>
      </c>
      <c r="E47" s="65">
        <v>0.7</v>
      </c>
      <c r="F47" s="65"/>
      <c r="G47" s="63"/>
      <c r="H47" s="64"/>
      <c r="I47" s="64"/>
      <c r="J47" s="64">
        <f>E47/C47</f>
        <v>0.05833333333333333</v>
      </c>
      <c r="K47" s="64">
        <f>E47/D47</f>
        <v>0.05833333333333333</v>
      </c>
      <c r="L47" s="88"/>
    </row>
    <row r="48" spans="1:12" ht="12.75">
      <c r="A48" s="60" t="s">
        <v>43</v>
      </c>
      <c r="B48" s="57"/>
      <c r="C48" s="6">
        <v>248</v>
      </c>
      <c r="D48" s="6">
        <v>248</v>
      </c>
      <c r="E48" s="65">
        <v>205.8</v>
      </c>
      <c r="F48" s="65"/>
      <c r="G48" s="63"/>
      <c r="H48" s="64"/>
      <c r="I48" s="64"/>
      <c r="J48" s="64">
        <f>E48/C48</f>
        <v>0.8298387096774194</v>
      </c>
      <c r="K48" s="64">
        <f>E48/D48</f>
        <v>0.8298387096774194</v>
      </c>
      <c r="L48" s="89"/>
    </row>
    <row r="49" spans="1:12" ht="15.75" customHeight="1">
      <c r="A49" s="60" t="s">
        <v>44</v>
      </c>
      <c r="B49" s="57"/>
      <c r="C49" s="6">
        <v>393</v>
      </c>
      <c r="D49" s="6">
        <v>393</v>
      </c>
      <c r="E49" s="65">
        <v>101.3</v>
      </c>
      <c r="F49" s="65"/>
      <c r="G49" s="63"/>
      <c r="H49" s="64"/>
      <c r="I49" s="64"/>
      <c r="J49" s="64">
        <f>E49/C49</f>
        <v>0.25776081424936387</v>
      </c>
      <c r="K49" s="64">
        <f>E49/D49</f>
        <v>0.25776081424936387</v>
      </c>
      <c r="L49" s="88"/>
    </row>
    <row r="50" spans="1:12" ht="12.75">
      <c r="A50" s="60" t="s">
        <v>45</v>
      </c>
      <c r="B50" s="57"/>
      <c r="C50" s="6">
        <v>62</v>
      </c>
      <c r="D50" s="6">
        <v>62</v>
      </c>
      <c r="E50" s="65">
        <v>30.5</v>
      </c>
      <c r="F50" s="65"/>
      <c r="G50" s="63"/>
      <c r="H50" s="64"/>
      <c r="I50" s="64"/>
      <c r="J50" s="64">
        <f>E50/C50</f>
        <v>0.49193548387096775</v>
      </c>
      <c r="K50" s="64">
        <f>E50/D50</f>
        <v>0.49193548387096775</v>
      </c>
      <c r="L50" s="88"/>
    </row>
    <row r="51" spans="1:12" ht="12.75">
      <c r="A51" s="60" t="s">
        <v>46</v>
      </c>
      <c r="B51" s="57"/>
      <c r="C51" s="6">
        <v>13.5</v>
      </c>
      <c r="D51" s="6">
        <v>13.5</v>
      </c>
      <c r="E51" s="65">
        <v>15.6</v>
      </c>
      <c r="F51" s="65"/>
      <c r="G51" s="63"/>
      <c r="H51" s="64"/>
      <c r="I51" s="64"/>
      <c r="J51" s="64">
        <f>E51/C51</f>
        <v>1.1555555555555554</v>
      </c>
      <c r="K51" s="64">
        <f>E51/D51</f>
        <v>1.1555555555555554</v>
      </c>
      <c r="L51" s="88"/>
    </row>
    <row r="52" spans="1:12" ht="12.75">
      <c r="A52" s="60" t="s">
        <v>47</v>
      </c>
      <c r="B52" s="57"/>
      <c r="C52" s="6"/>
      <c r="D52" s="6"/>
      <c r="E52" s="65"/>
      <c r="F52" s="65"/>
      <c r="G52" s="63"/>
      <c r="H52" s="64"/>
      <c r="I52" s="64"/>
      <c r="J52" s="64"/>
      <c r="K52" s="64"/>
      <c r="L52" s="89"/>
    </row>
    <row r="53" spans="1:249" ht="12.75">
      <c r="A53" s="60" t="s">
        <v>48</v>
      </c>
      <c r="B53" s="57"/>
      <c r="C53" s="65">
        <v>79.2</v>
      </c>
      <c r="D53" s="65">
        <v>79.2</v>
      </c>
      <c r="E53" s="65">
        <v>5.8</v>
      </c>
      <c r="F53" s="65"/>
      <c r="G53" s="63"/>
      <c r="H53" s="64"/>
      <c r="I53" s="64"/>
      <c r="J53" s="64">
        <f>E53/C53</f>
        <v>0.07323232323232323</v>
      </c>
      <c r="K53" s="64">
        <f>E53/D53</f>
        <v>0.07323232323232323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0" t="s">
        <v>49</v>
      </c>
      <c r="C54" s="6">
        <v>3429.1</v>
      </c>
      <c r="D54" s="6">
        <v>3429.1</v>
      </c>
      <c r="E54" s="65">
        <v>1099.5</v>
      </c>
      <c r="F54" s="65"/>
      <c r="G54" s="63"/>
      <c r="H54" s="64"/>
      <c r="I54" s="64"/>
      <c r="J54" s="64">
        <f>E54/C54</f>
        <v>0.3206380682978041</v>
      </c>
      <c r="K54" s="64">
        <f>E54/D54</f>
        <v>0.3206380682978041</v>
      </c>
    </row>
    <row r="55" spans="1:249" ht="12.75">
      <c r="A55" s="7" t="s">
        <v>89</v>
      </c>
      <c r="B55" s="3" t="s">
        <v>82</v>
      </c>
      <c r="C55" s="4">
        <f>C56+C57+C58+C59+C60+C61+C62+C63+C64</f>
        <v>10578.5</v>
      </c>
      <c r="D55" s="4">
        <f>D56+D57+D58+D59+D60+D61+D62+D63+D64</f>
        <v>10578.5</v>
      </c>
      <c r="E55" s="4">
        <f>E56+E57+E58+E59+E60+E61+E62+E63+E64</f>
        <v>381.6</v>
      </c>
      <c r="F55" s="4">
        <f>F56+F57+F58+F59+F60+F61+F62+F63+F64</f>
        <v>0</v>
      </c>
      <c r="G55" s="5">
        <f>E55/C55</f>
        <v>0.036073167273242904</v>
      </c>
      <c r="H55" s="16" t="e">
        <f>E55/#REF!</f>
        <v>#REF!</v>
      </c>
      <c r="I55" s="16" t="e">
        <f>E55/#REF!</f>
        <v>#REF!</v>
      </c>
      <c r="J55" s="15">
        <f>E55/C55</f>
        <v>0.036073167273242904</v>
      </c>
      <c r="K55" s="16">
        <f>E55/D55</f>
        <v>0.036073167273242904</v>
      </c>
      <c r="L55" s="8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0" t="s">
        <v>41</v>
      </c>
      <c r="B56" s="57"/>
      <c r="C56" s="6">
        <v>1425</v>
      </c>
      <c r="D56" s="6">
        <v>1425</v>
      </c>
      <c r="E56" s="65">
        <v>77.9</v>
      </c>
      <c r="F56" s="65"/>
      <c r="G56" s="63"/>
      <c r="H56" s="64"/>
      <c r="I56" s="64"/>
      <c r="J56" s="64">
        <f>E56/C56</f>
        <v>0.05466666666666667</v>
      </c>
      <c r="K56" s="64">
        <f>E56/D56</f>
        <v>0.05466666666666667</v>
      </c>
      <c r="L56" s="88"/>
    </row>
    <row r="57" spans="1:249" s="9" customFormat="1" ht="12" customHeight="1">
      <c r="A57" s="60" t="s">
        <v>42</v>
      </c>
      <c r="B57" s="57"/>
      <c r="C57" s="6">
        <v>511.1</v>
      </c>
      <c r="D57" s="6">
        <v>511.1</v>
      </c>
      <c r="E57" s="65">
        <v>15.5</v>
      </c>
      <c r="F57" s="65"/>
      <c r="G57" s="63"/>
      <c r="H57" s="64"/>
      <c r="I57" s="64"/>
      <c r="J57" s="64">
        <f>E57/C57</f>
        <v>0.030326746233613772</v>
      </c>
      <c r="K57" s="64">
        <f>E57/D57</f>
        <v>0.030326746233613772</v>
      </c>
      <c r="L57" s="88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</row>
    <row r="58" spans="1:249" s="9" customFormat="1" ht="12.75">
      <c r="A58" s="60" t="s">
        <v>43</v>
      </c>
      <c r="B58" s="57"/>
      <c r="C58" s="6">
        <v>1236</v>
      </c>
      <c r="D58" s="6">
        <v>1236</v>
      </c>
      <c r="E58" s="65">
        <v>-122.9</v>
      </c>
      <c r="F58" s="65"/>
      <c r="G58" s="63"/>
      <c r="H58" s="64"/>
      <c r="I58" s="64"/>
      <c r="J58" s="64">
        <v>0</v>
      </c>
      <c r="K58" s="64">
        <v>0</v>
      </c>
      <c r="L58" s="89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</row>
    <row r="59" spans="1:249" s="9" customFormat="1" ht="12.75" customHeight="1">
      <c r="A59" s="60" t="s">
        <v>44</v>
      </c>
      <c r="B59" s="57"/>
      <c r="C59" s="6">
        <v>1339.9</v>
      </c>
      <c r="D59" s="6">
        <v>1339.9</v>
      </c>
      <c r="E59" s="65">
        <v>83.5</v>
      </c>
      <c r="F59" s="65"/>
      <c r="G59" s="63"/>
      <c r="H59" s="64"/>
      <c r="I59" s="64"/>
      <c r="J59" s="64">
        <f>E59/C59</f>
        <v>0.06231808343906261</v>
      </c>
      <c r="K59" s="64">
        <f>E59/D59</f>
        <v>0.06231808343906261</v>
      </c>
      <c r="L59" s="88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</row>
    <row r="60" spans="1:249" s="9" customFormat="1" ht="12.75">
      <c r="A60" s="60" t="s">
        <v>45</v>
      </c>
      <c r="B60" s="57"/>
      <c r="C60" s="6">
        <v>536.6</v>
      </c>
      <c r="D60" s="6">
        <v>536.6</v>
      </c>
      <c r="E60" s="65">
        <v>-21.8</v>
      </c>
      <c r="F60" s="65"/>
      <c r="G60" s="63"/>
      <c r="H60" s="64"/>
      <c r="I60" s="64"/>
      <c r="J60" s="64">
        <v>0</v>
      </c>
      <c r="K60" s="64">
        <v>0</v>
      </c>
      <c r="L60" s="88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</row>
    <row r="61" spans="1:249" s="9" customFormat="1" ht="12.75">
      <c r="A61" s="60" t="s">
        <v>46</v>
      </c>
      <c r="B61" s="57"/>
      <c r="C61" s="6">
        <v>1194</v>
      </c>
      <c r="D61" s="6">
        <v>1194</v>
      </c>
      <c r="E61" s="65">
        <v>74.7</v>
      </c>
      <c r="F61" s="65"/>
      <c r="G61" s="63"/>
      <c r="H61" s="64"/>
      <c r="I61" s="64"/>
      <c r="J61" s="64">
        <f>E61/C61</f>
        <v>0.06256281407035176</v>
      </c>
      <c r="K61" s="64">
        <f>E61/D61</f>
        <v>0.06256281407035176</v>
      </c>
      <c r="L61" s="88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</row>
    <row r="62" spans="1:249" s="9" customFormat="1" ht="12.75">
      <c r="A62" s="60" t="s">
        <v>47</v>
      </c>
      <c r="B62" s="57"/>
      <c r="C62" s="6">
        <v>445</v>
      </c>
      <c r="D62" s="6">
        <v>445</v>
      </c>
      <c r="E62" s="65">
        <v>39</v>
      </c>
      <c r="F62" s="65"/>
      <c r="G62" s="63"/>
      <c r="H62" s="64"/>
      <c r="I62" s="64"/>
      <c r="J62" s="64">
        <f>E62/C62</f>
        <v>0.08764044943820225</v>
      </c>
      <c r="K62" s="64">
        <f>E62/D62</f>
        <v>0.08764044943820225</v>
      </c>
      <c r="L62" s="89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</row>
    <row r="63" spans="1:11" s="9" customFormat="1" ht="13.5" customHeight="1">
      <c r="A63" s="60" t="s">
        <v>48</v>
      </c>
      <c r="B63" s="57"/>
      <c r="C63" s="65">
        <v>770.8</v>
      </c>
      <c r="D63" s="65">
        <v>770.8</v>
      </c>
      <c r="E63" s="65">
        <v>79.9</v>
      </c>
      <c r="F63" s="65"/>
      <c r="G63" s="63"/>
      <c r="H63" s="64"/>
      <c r="I63" s="64"/>
      <c r="J63" s="64">
        <f>E63/C63</f>
        <v>0.10365853658536586</v>
      </c>
      <c r="K63" s="64">
        <f>E63/D63</f>
        <v>0.10365853658536586</v>
      </c>
    </row>
    <row r="64" spans="1:249" s="9" customFormat="1" ht="12.75">
      <c r="A64" s="60" t="s">
        <v>49</v>
      </c>
      <c r="B64" s="57"/>
      <c r="C64" s="6">
        <v>3120.1</v>
      </c>
      <c r="D64" s="6">
        <v>3120.1</v>
      </c>
      <c r="E64" s="65">
        <v>155.8</v>
      </c>
      <c r="F64" s="65"/>
      <c r="G64" s="63"/>
      <c r="H64" s="64"/>
      <c r="I64" s="64"/>
      <c r="J64" s="64">
        <f>E64/C64</f>
        <v>0.049934296977660976</v>
      </c>
      <c r="K64" s="64">
        <f>E64/D64</f>
        <v>0.049934296977660976</v>
      </c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</row>
    <row r="65" spans="1:249" s="9" customFormat="1" ht="12.75">
      <c r="A65" s="111" t="s">
        <v>15</v>
      </c>
      <c r="B65" s="112"/>
      <c r="C65" s="13">
        <f>C5+C15+C25+C35+C45+C55</f>
        <v>50258</v>
      </c>
      <c r="D65" s="13">
        <f>D5+D15+D25+D35+D45+D55</f>
        <v>50258</v>
      </c>
      <c r="E65" s="13">
        <f>E5+E15+E25+E35+E45+E55</f>
        <v>10693.300000000001</v>
      </c>
      <c r="F65" s="13">
        <f>F5+F15+F25+F35+F45+F55</f>
        <v>0</v>
      </c>
      <c r="G65" s="14">
        <f>E65/C65</f>
        <v>0.2127681165187632</v>
      </c>
      <c r="H65" s="14" t="e">
        <f>E65/#REF!</f>
        <v>#REF!</v>
      </c>
      <c r="I65" s="14" t="e">
        <f>E65/#REF!</f>
        <v>#REF!</v>
      </c>
      <c r="J65" s="26">
        <f>E65/C65</f>
        <v>0.2127681165187632</v>
      </c>
      <c r="K65" s="26">
        <f>E65/D65</f>
        <v>0.2127681165187632</v>
      </c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</row>
    <row r="66" spans="1:249" s="9" customFormat="1" ht="12.75">
      <c r="A66" s="7" t="s">
        <v>74</v>
      </c>
      <c r="B66" s="28" t="s">
        <v>16</v>
      </c>
      <c r="C66" s="4">
        <f>C67</f>
        <v>1700.2</v>
      </c>
      <c r="D66" s="4">
        <f>D67</f>
        <v>1700.2</v>
      </c>
      <c r="E66" s="4">
        <f>E67</f>
        <v>676.6</v>
      </c>
      <c r="F66" s="4">
        <f>F67</f>
        <v>0</v>
      </c>
      <c r="G66" s="5">
        <f>E66/C66</f>
        <v>0.39795318197859075</v>
      </c>
      <c r="H66" s="5" t="e">
        <f>E66/#REF!</f>
        <v>#REF!</v>
      </c>
      <c r="I66" s="5" t="e">
        <f>E66/#REF!</f>
        <v>#REF!</v>
      </c>
      <c r="J66" s="15">
        <f>E66/C66</f>
        <v>0.39795318197859075</v>
      </c>
      <c r="K66" s="16">
        <f>E66/D66</f>
        <v>0.39795318197859075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</row>
    <row r="67" spans="1:249" s="9" customFormat="1" ht="12.75">
      <c r="A67" s="60" t="s">
        <v>49</v>
      </c>
      <c r="B67" s="57"/>
      <c r="C67" s="6">
        <v>1700.2</v>
      </c>
      <c r="D67" s="6">
        <v>1700.2</v>
      </c>
      <c r="E67" s="65">
        <v>676.6</v>
      </c>
      <c r="F67" s="62"/>
      <c r="G67" s="63"/>
      <c r="H67" s="63"/>
      <c r="I67" s="63"/>
      <c r="J67" s="64">
        <f>E67/C67</f>
        <v>0.39795318197859075</v>
      </c>
      <c r="K67" s="64">
        <f>E67/D67</f>
        <v>0.39795318197859075</v>
      </c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</row>
    <row r="68" spans="1:11" s="9" customFormat="1" ht="12.75">
      <c r="A68" s="10" t="s">
        <v>97</v>
      </c>
      <c r="B68" s="78" t="s">
        <v>77</v>
      </c>
      <c r="C68" s="12"/>
      <c r="D68" s="12"/>
      <c r="E68" s="12">
        <f>E69</f>
        <v>45.6</v>
      </c>
      <c r="F68" s="79"/>
      <c r="G68" s="30"/>
      <c r="H68" s="30"/>
      <c r="I68" s="30"/>
      <c r="J68" s="64"/>
      <c r="K68" s="64"/>
    </row>
    <row r="69" spans="1:249" s="9" customFormat="1" ht="12.75">
      <c r="A69" s="60" t="s">
        <v>49</v>
      </c>
      <c r="B69" s="66"/>
      <c r="C69" s="6"/>
      <c r="D69" s="6"/>
      <c r="E69" s="65">
        <v>45.6</v>
      </c>
      <c r="F69" s="62"/>
      <c r="G69" s="63"/>
      <c r="H69" s="63"/>
      <c r="I69" s="63"/>
      <c r="J69" s="64"/>
      <c r="K69" s="64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</row>
    <row r="70" spans="1:249" s="9" customFormat="1" ht="12.75">
      <c r="A70" s="7" t="s">
        <v>75</v>
      </c>
      <c r="B70" s="27" t="s">
        <v>50</v>
      </c>
      <c r="C70" s="4">
        <f>C71</f>
        <v>250</v>
      </c>
      <c r="D70" s="4">
        <f>D71</f>
        <v>250</v>
      </c>
      <c r="E70" s="4">
        <f>E71</f>
        <v>125.1</v>
      </c>
      <c r="F70" s="4">
        <f>F71</f>
        <v>0</v>
      </c>
      <c r="G70" s="5">
        <f>E70/C70</f>
        <v>0.5004</v>
      </c>
      <c r="H70" s="16" t="s">
        <v>14</v>
      </c>
      <c r="I70" s="16" t="s">
        <v>14</v>
      </c>
      <c r="J70" s="15">
        <f>E70/C70</f>
        <v>0.5004</v>
      </c>
      <c r="K70" s="16">
        <f>E70/D70</f>
        <v>0.5004</v>
      </c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</row>
    <row r="71" spans="1:249" s="9" customFormat="1" ht="12.75">
      <c r="A71" s="60" t="s">
        <v>49</v>
      </c>
      <c r="B71" s="66"/>
      <c r="C71" s="6">
        <v>250</v>
      </c>
      <c r="D71" s="6">
        <v>250</v>
      </c>
      <c r="E71" s="65">
        <v>125.1</v>
      </c>
      <c r="F71" s="62"/>
      <c r="G71" s="63"/>
      <c r="H71" s="64"/>
      <c r="I71" s="64"/>
      <c r="J71" s="64">
        <f>E71/C71</f>
        <v>0.5004</v>
      </c>
      <c r="K71" s="64">
        <f>E71/D71</f>
        <v>0.5004</v>
      </c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</row>
    <row r="72" spans="1:249" s="9" customFormat="1" ht="25.5">
      <c r="A72" s="7" t="s">
        <v>90</v>
      </c>
      <c r="B72" s="27" t="s">
        <v>91</v>
      </c>
      <c r="C72" s="12">
        <f>C73</f>
        <v>136</v>
      </c>
      <c r="D72" s="12">
        <f>D73</f>
        <v>136</v>
      </c>
      <c r="E72" s="12">
        <f>E73</f>
        <v>49.5</v>
      </c>
      <c r="F72" s="79"/>
      <c r="G72" s="30"/>
      <c r="H72" s="15"/>
      <c r="I72" s="15"/>
      <c r="J72" s="15">
        <f>E72/C72</f>
        <v>0.3639705882352941</v>
      </c>
      <c r="K72" s="15">
        <f>E72/D72</f>
        <v>0.3639705882352941</v>
      </c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</row>
    <row r="73" spans="1:249" s="9" customFormat="1" ht="12.75">
      <c r="A73" s="60" t="s">
        <v>49</v>
      </c>
      <c r="B73" s="66"/>
      <c r="C73" s="6">
        <v>136</v>
      </c>
      <c r="D73" s="6">
        <v>136</v>
      </c>
      <c r="E73" s="65">
        <v>49.5</v>
      </c>
      <c r="F73" s="62"/>
      <c r="G73" s="63"/>
      <c r="H73" s="64"/>
      <c r="I73" s="64"/>
      <c r="J73" s="64">
        <f>E73/C73</f>
        <v>0.3639705882352941</v>
      </c>
      <c r="K73" s="64">
        <f>E73/D73</f>
        <v>0.3639705882352941</v>
      </c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</row>
    <row r="74" spans="1:11" ht="12.75">
      <c r="A74" s="7" t="s">
        <v>118</v>
      </c>
      <c r="B74" s="78" t="s">
        <v>25</v>
      </c>
      <c r="C74" s="6"/>
      <c r="D74" s="6"/>
      <c r="E74" s="12">
        <v>0.2</v>
      </c>
      <c r="F74" s="79"/>
      <c r="G74" s="30"/>
      <c r="H74" s="15"/>
      <c r="I74" s="15"/>
      <c r="J74" s="64"/>
      <c r="K74" s="64"/>
    </row>
    <row r="75" spans="1:11" ht="12.75">
      <c r="A75" s="60" t="s">
        <v>45</v>
      </c>
      <c r="B75" s="66"/>
      <c r="C75" s="6"/>
      <c r="D75" s="6"/>
      <c r="E75" s="65">
        <v>0.2</v>
      </c>
      <c r="F75" s="62"/>
      <c r="G75" s="63"/>
      <c r="H75" s="64"/>
      <c r="I75" s="64"/>
      <c r="J75" s="64"/>
      <c r="K75" s="64"/>
    </row>
    <row r="76" spans="1:11" ht="12.75">
      <c r="A76" s="111" t="s">
        <v>26</v>
      </c>
      <c r="B76" s="112"/>
      <c r="C76" s="13">
        <f>C66+C70+C72+C74</f>
        <v>2086.2</v>
      </c>
      <c r="D76" s="13">
        <f aca="true" t="shared" si="0" ref="D76:I76">D66+D70+D72+D74</f>
        <v>2086.2</v>
      </c>
      <c r="E76" s="13">
        <f t="shared" si="0"/>
        <v>851.4000000000001</v>
      </c>
      <c r="F76" s="13">
        <f t="shared" si="0"/>
        <v>0</v>
      </c>
      <c r="G76" s="13">
        <f t="shared" si="0"/>
        <v>0.8983531819785907</v>
      </c>
      <c r="H76" s="13" t="e">
        <f t="shared" si="0"/>
        <v>#REF!</v>
      </c>
      <c r="I76" s="13" t="e">
        <f t="shared" si="0"/>
        <v>#REF!</v>
      </c>
      <c r="J76" s="26">
        <f>E76/C76</f>
        <v>0.4081104400345126</v>
      </c>
      <c r="K76" s="26">
        <f>E76/D76</f>
        <v>0.4081104400345126</v>
      </c>
    </row>
    <row r="77" spans="1:11" ht="16.5">
      <c r="A77" s="113" t="s">
        <v>51</v>
      </c>
      <c r="B77" s="114"/>
      <c r="C77" s="17">
        <f>C78+C79+C80+C81+C82+C83+C84+C85+C86</f>
        <v>52344.2</v>
      </c>
      <c r="D77" s="17">
        <f>D78+D79+D80+D81+D82+D83+D84+D85+D86</f>
        <v>52344.2</v>
      </c>
      <c r="E77" s="17">
        <f>E78+E79+E80+E81+E82+E83+E84+E85+E86</f>
        <v>11590.300000000003</v>
      </c>
      <c r="F77" s="17">
        <f>F78+F79+F80+F81+F82+F83+F84+F85+F86</f>
        <v>0</v>
      </c>
      <c r="G77" s="17">
        <f>G78+G79+G80+G81+G82+G83+G84+G85+G86</f>
        <v>1.3066757471269226</v>
      </c>
      <c r="H77" s="17" t="e">
        <f>H78+H79+H80+H81+H82+H83+H84+H85+H86</f>
        <v>#REF!</v>
      </c>
      <c r="I77" s="17" t="e">
        <f>I78+I79+I80+I81+I82+I83+I84+I85+I86</f>
        <v>#REF!</v>
      </c>
      <c r="J77" s="77">
        <f>E77/C77</f>
        <v>0.22142472327402088</v>
      </c>
      <c r="K77" s="77">
        <f>E77/D77</f>
        <v>0.22142472327402088</v>
      </c>
    </row>
    <row r="78" spans="1:11" ht="12.75">
      <c r="A78" s="60" t="s">
        <v>41</v>
      </c>
      <c r="B78" s="57"/>
      <c r="C78" s="4">
        <f>C6+C16+C26+C36+C46+C56</f>
        <v>3865.9</v>
      </c>
      <c r="D78" s="4">
        <f>D6+D16+D26+D36+D46+D56</f>
        <v>3865.9</v>
      </c>
      <c r="E78" s="4">
        <f>E6+E16+E26+E36+E46+E56</f>
        <v>643.4000000000001</v>
      </c>
      <c r="F78" s="4">
        <f>F6+F16+F26+F36+F46+F56</f>
        <v>0</v>
      </c>
      <c r="G78" s="30">
        <f>E78/C78</f>
        <v>0.16642955068677412</v>
      </c>
      <c r="H78" s="5" t="e">
        <f>E78/#REF!</f>
        <v>#REF!</v>
      </c>
      <c r="I78" s="5" t="e">
        <f>E78/#REF!</f>
        <v>#REF!</v>
      </c>
      <c r="J78" s="15">
        <f>E78/C78</f>
        <v>0.16642955068677412</v>
      </c>
      <c r="K78" s="16">
        <f>E78/D78</f>
        <v>0.16642955068677412</v>
      </c>
    </row>
    <row r="79" spans="1:11" ht="12.75">
      <c r="A79" s="60" t="s">
        <v>42</v>
      </c>
      <c r="B79" s="57"/>
      <c r="C79" s="4">
        <f>C7+C17+C27+C37+C47+C57</f>
        <v>1754.9</v>
      </c>
      <c r="D79" s="4">
        <f>D7+D17+D27+D37+D47+D57</f>
        <v>1754.9</v>
      </c>
      <c r="E79" s="4">
        <f>E7+E17+E27+E37+E47+E57</f>
        <v>294.4</v>
      </c>
      <c r="F79" s="4">
        <f>F7+F17+F27+F37+F47+F57</f>
        <v>0</v>
      </c>
      <c r="G79" s="30">
        <f>E79/C79</f>
        <v>0.1677588466579292</v>
      </c>
      <c r="H79" s="5" t="e">
        <f>E79/#REF!</f>
        <v>#REF!</v>
      </c>
      <c r="I79" s="5" t="e">
        <f>E79/#REF!</f>
        <v>#REF!</v>
      </c>
      <c r="J79" s="15">
        <f>E79/C79</f>
        <v>0.1677588466579292</v>
      </c>
      <c r="K79" s="16">
        <f>E79/D79</f>
        <v>0.1677588466579292</v>
      </c>
    </row>
    <row r="80" spans="1:11" ht="12.75" customHeight="1" hidden="1">
      <c r="A80" s="60" t="s">
        <v>43</v>
      </c>
      <c r="B80" s="57"/>
      <c r="C80" s="4">
        <f>C8+C18+C28+C38+C48+C58</f>
        <v>4061.5</v>
      </c>
      <c r="D80" s="4">
        <f>D8+D18+D28+D38+D48+D58</f>
        <v>4061.5</v>
      </c>
      <c r="E80" s="4">
        <f>E8+E18+E28+E38+E48+E58</f>
        <v>793.3000000000001</v>
      </c>
      <c r="F80" s="4">
        <f>F8+F18+F28+F38+F48+F58</f>
        <v>0</v>
      </c>
      <c r="G80" s="30">
        <f>E80/C80</f>
        <v>0.1953219253970208</v>
      </c>
      <c r="H80" s="5" t="e">
        <f>E80/#REF!</f>
        <v>#REF!</v>
      </c>
      <c r="I80" s="5" t="e">
        <f>E80/#REF!</f>
        <v>#REF!</v>
      </c>
      <c r="J80" s="15">
        <f>E80/C80</f>
        <v>0.1953219253970208</v>
      </c>
      <c r="K80" s="16">
        <f>E80/D80</f>
        <v>0.1953219253970208</v>
      </c>
    </row>
    <row r="81" spans="1:11" ht="12.75">
      <c r="A81" s="60" t="s">
        <v>44</v>
      </c>
      <c r="B81" s="57"/>
      <c r="C81" s="4">
        <f>C9+C19+C29+C39+C49+C59</f>
        <v>4368.6</v>
      </c>
      <c r="D81" s="4">
        <f>D9+D19+D29+D39+D49+D59</f>
        <v>4368.6</v>
      </c>
      <c r="E81" s="4">
        <f>E9+E19+E29+E39+E49+E59</f>
        <v>564.6</v>
      </c>
      <c r="F81" s="4">
        <f>F9+F19+F29+F39+F49+F59</f>
        <v>0</v>
      </c>
      <c r="G81" s="30">
        <f>E81/C81</f>
        <v>0.1292404889438264</v>
      </c>
      <c r="H81" s="5" t="e">
        <f>E81/#REF!</f>
        <v>#REF!</v>
      </c>
      <c r="I81" s="5" t="e">
        <f>E81/#REF!</f>
        <v>#REF!</v>
      </c>
      <c r="J81" s="15">
        <f>E81/C81</f>
        <v>0.1292404889438264</v>
      </c>
      <c r="K81" s="16">
        <f>E81/D81</f>
        <v>0.1292404889438264</v>
      </c>
    </row>
    <row r="82" spans="1:11" ht="12.75">
      <c r="A82" s="60" t="s">
        <v>45</v>
      </c>
      <c r="B82" s="57"/>
      <c r="C82" s="4">
        <f>C10+C20+C30+C40+C50+C60+C75</f>
        <v>1756.7000000000003</v>
      </c>
      <c r="D82" s="4">
        <f>D10+D20+D30+D40+D50+D60+D75</f>
        <v>1756.7000000000003</v>
      </c>
      <c r="E82" s="4">
        <f>E10+E20+E30+E40+E50+E60+E75</f>
        <v>297.09999999999997</v>
      </c>
      <c r="F82" s="4">
        <f>F10+F20+F30+F40+F50+F60+F75</f>
        <v>0</v>
      </c>
      <c r="G82" s="4">
        <f>G10+G20+G30+G40+G50+G60+G75</f>
        <v>0</v>
      </c>
      <c r="H82" s="4">
        <f>H10+H20+H30+H40+H50+H60+H75</f>
        <v>0</v>
      </c>
      <c r="I82" s="4">
        <f>I10+I20+I30+I40+I50+I60+I75</f>
        <v>0</v>
      </c>
      <c r="J82" s="15">
        <f>E82/C82</f>
        <v>0.16912392554220979</v>
      </c>
      <c r="K82" s="16">
        <f>E82/D82</f>
        <v>0.16912392554220979</v>
      </c>
    </row>
    <row r="83" spans="1:11" ht="12.75">
      <c r="A83" s="60" t="s">
        <v>46</v>
      </c>
      <c r="B83" s="57"/>
      <c r="C83" s="4">
        <f>C11+C21+C31+C41+C51+C61</f>
        <v>4426</v>
      </c>
      <c r="D83" s="4">
        <f>D11+D21+D31+D41+D51+D61</f>
        <v>4426</v>
      </c>
      <c r="E83" s="4">
        <f>E11+E21+E31+E41+E51+E61</f>
        <v>1006.7</v>
      </c>
      <c r="F83" s="4">
        <f>F11+F21+F31+F41+F51+F61</f>
        <v>0</v>
      </c>
      <c r="G83" s="30">
        <f>E83/C83</f>
        <v>0.22745142340713964</v>
      </c>
      <c r="H83" s="5" t="e">
        <f>E83/#REF!</f>
        <v>#REF!</v>
      </c>
      <c r="I83" s="5" t="e">
        <f>E83/#REF!</f>
        <v>#REF!</v>
      </c>
      <c r="J83" s="15">
        <f>E83/C83</f>
        <v>0.22745142340713964</v>
      </c>
      <c r="K83" s="16">
        <f>E83/D83</f>
        <v>0.22745142340713964</v>
      </c>
    </row>
    <row r="84" spans="1:11" ht="12.75">
      <c r="A84" s="60" t="s">
        <v>47</v>
      </c>
      <c r="B84" s="57"/>
      <c r="C84" s="4">
        <f>C12+C22+C32+C42+C52+C62</f>
        <v>2235.8</v>
      </c>
      <c r="D84" s="4">
        <f>D12+D22+D32+D42+D52+D62</f>
        <v>2235.8</v>
      </c>
      <c r="E84" s="4">
        <f>E12+E22+E32+E42+E52+E62</f>
        <v>468.8</v>
      </c>
      <c r="F84" s="4">
        <f>F12+F22+F32+F42+F52+F62</f>
        <v>0</v>
      </c>
      <c r="G84" s="30">
        <f>E84/C84</f>
        <v>0.20967886215224973</v>
      </c>
      <c r="H84" s="5" t="e">
        <f>E84/#REF!</f>
        <v>#REF!</v>
      </c>
      <c r="I84" s="5" t="e">
        <f>E84/#REF!</f>
        <v>#REF!</v>
      </c>
      <c r="J84" s="15">
        <f>E84/C84</f>
        <v>0.20967886215224973</v>
      </c>
      <c r="K84" s="16">
        <f>E84/D84</f>
        <v>0.20967886215224973</v>
      </c>
    </row>
    <row r="85" spans="1:11" ht="12.75">
      <c r="A85" s="60" t="s">
        <v>48</v>
      </c>
      <c r="B85" s="57"/>
      <c r="C85" s="4">
        <f>C13+C23+C33+C43+C53+C63</f>
        <v>3177.5</v>
      </c>
      <c r="D85" s="4">
        <f>D13+D23+D33+D43+D53+D63</f>
        <v>3177.5</v>
      </c>
      <c r="E85" s="4">
        <f>E13+E23+E33+E43+E53+E63</f>
        <v>669.8</v>
      </c>
      <c r="F85" s="4">
        <f>F13+F23+F33+F43+F53+F63</f>
        <v>0</v>
      </c>
      <c r="G85" s="30">
        <f>E85/C85</f>
        <v>0.21079464988198268</v>
      </c>
      <c r="H85" s="5" t="e">
        <f>E85/#REF!</f>
        <v>#REF!</v>
      </c>
      <c r="I85" s="5" t="e">
        <f>E85/#REF!</f>
        <v>#REF!</v>
      </c>
      <c r="J85" s="15">
        <f>E85/C85</f>
        <v>0.21079464988198268</v>
      </c>
      <c r="K85" s="16">
        <f>E85/D85</f>
        <v>0.21079464988198268</v>
      </c>
    </row>
    <row r="86" spans="1:11" ht="12.75">
      <c r="A86" s="60" t="s">
        <v>49</v>
      </c>
      <c r="B86" s="57"/>
      <c r="C86" s="4">
        <f>C14+C24+C34+C44+C54+C64+C67+C71+C73</f>
        <v>26697.3</v>
      </c>
      <c r="D86" s="4">
        <f>D14+D24+D34+D44+D54+D64+D67+D71+D73</f>
        <v>26697.3</v>
      </c>
      <c r="E86" s="4">
        <f>E14+E24+E34+E44+E54+E64+E67+E71+E73+E69</f>
        <v>6852.200000000002</v>
      </c>
      <c r="F86" s="4">
        <f>F14+F24+F34+F44+F54+F64+F67+F71+F73</f>
        <v>0</v>
      </c>
      <c r="G86" s="4">
        <f>G14+G24+G34+G44+G54+G64+G67+G71+G73</f>
        <v>0</v>
      </c>
      <c r="H86" s="4">
        <f>H14+H24+H34+H44+H54+H64+H67+H71+H73</f>
        <v>0</v>
      </c>
      <c r="I86" s="4">
        <f>I14+I24+I34+I44+I54+I64+I67+I71+I73</f>
        <v>0</v>
      </c>
      <c r="J86" s="15">
        <f>E86/C86</f>
        <v>0.2566626587707372</v>
      </c>
      <c r="K86" s="16">
        <f>E86/D86</f>
        <v>0.2566626587707372</v>
      </c>
    </row>
    <row r="87" spans="1:11" ht="63">
      <c r="A87" s="19" t="s">
        <v>100</v>
      </c>
      <c r="B87" s="1" t="s">
        <v>52</v>
      </c>
      <c r="C87" s="4">
        <f>C88+C89+C90+C91+C92+C93+C94+C95+C96</f>
        <v>30057.2</v>
      </c>
      <c r="D87" s="4">
        <f>D88+D89+D90+D91+D92+D93+D94+D95+D96</f>
        <v>30057.2</v>
      </c>
      <c r="E87" s="4">
        <f>E88+E89+E90+E91+E92+E93+E94+E95+E96</f>
        <v>14277.2</v>
      </c>
      <c r="F87" s="4">
        <f>F88+F89+F90+F91+F92+F93+F94+F95+F96</f>
        <v>0</v>
      </c>
      <c r="G87" s="5">
        <f>E87/C87</f>
        <v>0.4750009980969618</v>
      </c>
      <c r="H87" s="16" t="e">
        <f>E87/#REF!</f>
        <v>#REF!</v>
      </c>
      <c r="I87" s="16" t="e">
        <f>E87/#REF!</f>
        <v>#REF!</v>
      </c>
      <c r="J87" s="15">
        <f>E87/C87</f>
        <v>0.4750009980969618</v>
      </c>
      <c r="K87" s="16">
        <f>E87/D87</f>
        <v>0.4750009980969618</v>
      </c>
    </row>
    <row r="88" spans="1:11" ht="12.75">
      <c r="A88" s="60" t="s">
        <v>41</v>
      </c>
      <c r="B88" s="57"/>
      <c r="C88" s="6">
        <v>4916.6</v>
      </c>
      <c r="D88" s="6">
        <v>4916.6</v>
      </c>
      <c r="E88" s="6">
        <v>2335.4</v>
      </c>
      <c r="F88" s="6"/>
      <c r="G88" s="63"/>
      <c r="H88" s="64"/>
      <c r="I88" s="64"/>
      <c r="J88" s="64">
        <f>E88/C88</f>
        <v>0.4750030508888256</v>
      </c>
      <c r="K88" s="64">
        <f>E88/D88</f>
        <v>0.4750030508888256</v>
      </c>
    </row>
    <row r="89" spans="1:11" ht="12.75">
      <c r="A89" s="60" t="s">
        <v>42</v>
      </c>
      <c r="B89" s="57"/>
      <c r="C89" s="6">
        <v>2987</v>
      </c>
      <c r="D89" s="6">
        <v>2987</v>
      </c>
      <c r="E89" s="6">
        <v>1418.8</v>
      </c>
      <c r="F89" s="6"/>
      <c r="G89" s="63"/>
      <c r="H89" s="64"/>
      <c r="I89" s="64"/>
      <c r="J89" s="64">
        <f>E89/C89</f>
        <v>0.47499163039839304</v>
      </c>
      <c r="K89" s="64">
        <f>E89/D89</f>
        <v>0.47499163039839304</v>
      </c>
    </row>
    <row r="90" spans="1:11" ht="12.75">
      <c r="A90" s="60" t="s">
        <v>43</v>
      </c>
      <c r="B90" s="57"/>
      <c r="C90" s="6">
        <v>4105.9</v>
      </c>
      <c r="D90" s="6">
        <v>4105.9</v>
      </c>
      <c r="E90" s="6">
        <v>1950.3</v>
      </c>
      <c r="F90" s="6"/>
      <c r="G90" s="63"/>
      <c r="H90" s="64"/>
      <c r="I90" s="64"/>
      <c r="J90" s="64">
        <f>E90/C90</f>
        <v>0.4749993911200955</v>
      </c>
      <c r="K90" s="64">
        <f>E90/D90</f>
        <v>0.4749993911200955</v>
      </c>
    </row>
    <row r="91" spans="1:11" ht="12.75">
      <c r="A91" s="60" t="s">
        <v>44</v>
      </c>
      <c r="B91" s="57"/>
      <c r="C91" s="6">
        <v>2332.6</v>
      </c>
      <c r="D91" s="6">
        <v>2332.6</v>
      </c>
      <c r="E91" s="6">
        <v>1108</v>
      </c>
      <c r="F91" s="6"/>
      <c r="G91" s="63"/>
      <c r="H91" s="64"/>
      <c r="I91" s="64"/>
      <c r="J91" s="64">
        <f>E91/C91</f>
        <v>0.47500643059247194</v>
      </c>
      <c r="K91" s="64">
        <f>E91/D91</f>
        <v>0.47500643059247194</v>
      </c>
    </row>
    <row r="92" spans="1:11" ht="12.75">
      <c r="A92" s="60" t="s">
        <v>45</v>
      </c>
      <c r="B92" s="57"/>
      <c r="C92" s="6">
        <v>3319.8</v>
      </c>
      <c r="D92" s="6">
        <v>3319.8</v>
      </c>
      <c r="E92" s="6">
        <v>1576.9</v>
      </c>
      <c r="F92" s="6"/>
      <c r="G92" s="63"/>
      <c r="H92" s="64"/>
      <c r="I92" s="64"/>
      <c r="J92" s="64">
        <f>E92/C92</f>
        <v>0.4749984938851738</v>
      </c>
      <c r="K92" s="64">
        <f>E92/D92</f>
        <v>0.4749984938851738</v>
      </c>
    </row>
    <row r="93" spans="1:11" ht="12.75">
      <c r="A93" s="60" t="s">
        <v>46</v>
      </c>
      <c r="B93" s="57"/>
      <c r="C93" s="6">
        <v>3677.2</v>
      </c>
      <c r="D93" s="6">
        <v>3677.2</v>
      </c>
      <c r="E93" s="6">
        <v>1746.7</v>
      </c>
      <c r="F93" s="6"/>
      <c r="G93" s="63"/>
      <c r="H93" s="64"/>
      <c r="I93" s="64"/>
      <c r="J93" s="64">
        <f>E93/C93</f>
        <v>0.47500815838137717</v>
      </c>
      <c r="K93" s="64">
        <f>E93/D93</f>
        <v>0.47500815838137717</v>
      </c>
    </row>
    <row r="94" spans="1:11" ht="12.75">
      <c r="A94" s="60" t="s">
        <v>47</v>
      </c>
      <c r="B94" s="57"/>
      <c r="C94" s="6">
        <v>3745.7</v>
      </c>
      <c r="D94" s="6">
        <v>3745.7</v>
      </c>
      <c r="E94" s="6">
        <v>1779.2</v>
      </c>
      <c r="F94" s="6"/>
      <c r="G94" s="63"/>
      <c r="H94" s="64"/>
      <c r="I94" s="64"/>
      <c r="J94" s="64">
        <f>E94/C94</f>
        <v>0.474997997704034</v>
      </c>
      <c r="K94" s="64">
        <f>E94/D94</f>
        <v>0.474997997704034</v>
      </c>
    </row>
    <row r="95" spans="1:11" ht="12.75">
      <c r="A95" s="60" t="s">
        <v>48</v>
      </c>
      <c r="B95" s="57"/>
      <c r="C95" s="6">
        <v>4250.8</v>
      </c>
      <c r="D95" s="6">
        <v>4250.8</v>
      </c>
      <c r="E95" s="6">
        <v>2019.1</v>
      </c>
      <c r="F95" s="6"/>
      <c r="G95" s="63"/>
      <c r="H95" s="64"/>
      <c r="I95" s="64"/>
      <c r="J95" s="64">
        <f>E95/C95</f>
        <v>0.47499294250494023</v>
      </c>
      <c r="K95" s="64">
        <f>E95/D95</f>
        <v>0.47499294250494023</v>
      </c>
    </row>
    <row r="96" spans="1:11" ht="12.75">
      <c r="A96" s="74" t="s">
        <v>49</v>
      </c>
      <c r="B96" s="57"/>
      <c r="C96" s="6">
        <v>721.6</v>
      </c>
      <c r="D96" s="6">
        <v>721.6</v>
      </c>
      <c r="E96" s="6">
        <v>342.8</v>
      </c>
      <c r="F96" s="62"/>
      <c r="G96" s="63"/>
      <c r="H96" s="64"/>
      <c r="I96" s="64"/>
      <c r="J96" s="64">
        <f>E96/C96</f>
        <v>0.4750554323725055</v>
      </c>
      <c r="K96" s="64">
        <f>E96/D96</f>
        <v>0.4750554323725055</v>
      </c>
    </row>
    <row r="97" spans="1:11" ht="110.25">
      <c r="A97" s="19" t="s">
        <v>101</v>
      </c>
      <c r="B97" s="1" t="s">
        <v>53</v>
      </c>
      <c r="C97" s="4">
        <f>C98+C99+C100+C101+C102+C103+C104+C105+C106</f>
        <v>1052.5</v>
      </c>
      <c r="D97" s="4">
        <f>D98+D99+D100+D101+D102+D103+D104+D105+D106</f>
        <v>1052.5</v>
      </c>
      <c r="E97" s="4">
        <f>E98+E99+E100+E101+E102+E103+E104+E105+E106</f>
        <v>528.6</v>
      </c>
      <c r="F97" s="4">
        <f>F98+F99+F100+F101+F102+F103+F104+F105+F106</f>
        <v>0</v>
      </c>
      <c r="G97" s="5">
        <f>E97/C97</f>
        <v>0.5022327790973872</v>
      </c>
      <c r="H97" s="5" t="e">
        <f>E97/#REF!</f>
        <v>#REF!</v>
      </c>
      <c r="I97" s="5" t="e">
        <f>E97/#REF!</f>
        <v>#REF!</v>
      </c>
      <c r="J97" s="15">
        <f>E97/C97</f>
        <v>0.5022327790973872</v>
      </c>
      <c r="K97" s="16">
        <f>E97/D97</f>
        <v>0.5022327790973872</v>
      </c>
    </row>
    <row r="98" spans="1:11" ht="12.75">
      <c r="A98" s="60" t="s">
        <v>41</v>
      </c>
      <c r="B98" s="57"/>
      <c r="C98" s="6">
        <v>81</v>
      </c>
      <c r="D98" s="6">
        <v>81</v>
      </c>
      <c r="E98" s="6">
        <v>40.5</v>
      </c>
      <c r="F98" s="62"/>
      <c r="G98" s="63"/>
      <c r="H98" s="63"/>
      <c r="I98" s="63"/>
      <c r="J98" s="64">
        <f>E98/C98</f>
        <v>0.5</v>
      </c>
      <c r="K98" s="64">
        <f>E98/D98</f>
        <v>0.5</v>
      </c>
    </row>
    <row r="99" spans="1:11" ht="12.75">
      <c r="A99" s="60" t="s">
        <v>42</v>
      </c>
      <c r="B99" s="57"/>
      <c r="C99" s="6">
        <v>81</v>
      </c>
      <c r="D99" s="6">
        <v>81</v>
      </c>
      <c r="E99" s="6">
        <v>40.5</v>
      </c>
      <c r="F99" s="62"/>
      <c r="G99" s="63"/>
      <c r="H99" s="63"/>
      <c r="I99" s="63"/>
      <c r="J99" s="64">
        <f>E99/C99</f>
        <v>0.5</v>
      </c>
      <c r="K99" s="64">
        <f>E99/D99</f>
        <v>0.5</v>
      </c>
    </row>
    <row r="100" spans="1:11" ht="12.75">
      <c r="A100" s="60" t="s">
        <v>43</v>
      </c>
      <c r="B100" s="57"/>
      <c r="C100" s="6">
        <v>81</v>
      </c>
      <c r="D100" s="6">
        <v>81</v>
      </c>
      <c r="E100" s="6">
        <v>40.5</v>
      </c>
      <c r="F100" s="62"/>
      <c r="G100" s="63"/>
      <c r="H100" s="63"/>
      <c r="I100" s="63"/>
      <c r="J100" s="64">
        <f>E100/C100</f>
        <v>0.5</v>
      </c>
      <c r="K100" s="64">
        <f>E100/D100</f>
        <v>0.5</v>
      </c>
    </row>
    <row r="101" spans="1:11" ht="12.75">
      <c r="A101" s="60" t="s">
        <v>44</v>
      </c>
      <c r="B101" s="57"/>
      <c r="C101" s="6">
        <v>81</v>
      </c>
      <c r="D101" s="6">
        <v>81</v>
      </c>
      <c r="E101" s="6">
        <v>40.5</v>
      </c>
      <c r="F101" s="62"/>
      <c r="G101" s="63"/>
      <c r="H101" s="63"/>
      <c r="I101" s="63"/>
      <c r="J101" s="64">
        <f>E101/C101</f>
        <v>0.5</v>
      </c>
      <c r="K101" s="64">
        <f>E101/D101</f>
        <v>0.5</v>
      </c>
    </row>
    <row r="102" spans="1:11" ht="12.75">
      <c r="A102" s="60" t="s">
        <v>45</v>
      </c>
      <c r="B102" s="57"/>
      <c r="C102" s="6">
        <v>81</v>
      </c>
      <c r="D102" s="6">
        <v>81</v>
      </c>
      <c r="E102" s="6">
        <v>40.5</v>
      </c>
      <c r="F102" s="62"/>
      <c r="G102" s="63"/>
      <c r="H102" s="63"/>
      <c r="I102" s="63"/>
      <c r="J102" s="64">
        <f>E102/C102</f>
        <v>0.5</v>
      </c>
      <c r="K102" s="64">
        <f>E102/D102</f>
        <v>0.5</v>
      </c>
    </row>
    <row r="103" spans="1:11" ht="12.75">
      <c r="A103" s="60" t="s">
        <v>46</v>
      </c>
      <c r="B103" s="57"/>
      <c r="C103" s="6">
        <v>81</v>
      </c>
      <c r="D103" s="6">
        <v>81</v>
      </c>
      <c r="E103" s="6">
        <v>40.5</v>
      </c>
      <c r="F103" s="62"/>
      <c r="G103" s="63"/>
      <c r="H103" s="63"/>
      <c r="I103" s="63"/>
      <c r="J103" s="64">
        <f>E103/C103</f>
        <v>0.5</v>
      </c>
      <c r="K103" s="64">
        <f>E103/D103</f>
        <v>0.5</v>
      </c>
    </row>
    <row r="104" spans="1:11" ht="12.75">
      <c r="A104" s="60" t="s">
        <v>47</v>
      </c>
      <c r="B104" s="57"/>
      <c r="C104" s="6">
        <v>81</v>
      </c>
      <c r="D104" s="6">
        <v>81</v>
      </c>
      <c r="E104" s="6">
        <v>40.5</v>
      </c>
      <c r="F104" s="62"/>
      <c r="G104" s="63"/>
      <c r="H104" s="63"/>
      <c r="I104" s="63"/>
      <c r="J104" s="64">
        <f>E104/C104</f>
        <v>0.5</v>
      </c>
      <c r="K104" s="64">
        <f>E104/D104</f>
        <v>0.5</v>
      </c>
    </row>
    <row r="105" spans="1:249" ht="12.75">
      <c r="A105" s="60" t="s">
        <v>48</v>
      </c>
      <c r="B105" s="57"/>
      <c r="C105" s="6">
        <v>81</v>
      </c>
      <c r="D105" s="6">
        <v>81</v>
      </c>
      <c r="E105" s="6">
        <v>40.5</v>
      </c>
      <c r="F105" s="62"/>
      <c r="G105" s="63"/>
      <c r="H105" s="63"/>
      <c r="I105" s="63"/>
      <c r="J105" s="64">
        <f>E105/C105</f>
        <v>0.5</v>
      </c>
      <c r="K105" s="64">
        <f>E105/D105</f>
        <v>0.5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12.75">
      <c r="A106" s="60" t="s">
        <v>49</v>
      </c>
      <c r="B106" s="57"/>
      <c r="C106" s="29">
        <v>404.5</v>
      </c>
      <c r="D106" s="29">
        <v>404.5</v>
      </c>
      <c r="E106" s="29">
        <v>204.6</v>
      </c>
      <c r="F106" s="62"/>
      <c r="G106" s="63"/>
      <c r="H106" s="5"/>
      <c r="I106" s="5"/>
      <c r="J106" s="64">
        <f>E106/C106</f>
        <v>0.5058096415327564</v>
      </c>
      <c r="K106" s="64">
        <f>E106/D106</f>
        <v>0.5058096415327564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26.25">
      <c r="A107" s="19" t="s">
        <v>102</v>
      </c>
      <c r="B107" s="27" t="s">
        <v>76</v>
      </c>
      <c r="C107" s="4">
        <f>C108+C109+C110+C111+C112+C113+C114+C115+C116</f>
        <v>2890</v>
      </c>
      <c r="D107" s="4">
        <f>D108+D109+D110+D111+D112+D113+D114+D115+D116</f>
        <v>22309.7</v>
      </c>
      <c r="E107" s="12">
        <f>E108+E109+E110+E111+E112+E113+E114+E115+E116</f>
        <v>2368.5</v>
      </c>
      <c r="F107" s="12">
        <f>F108+F109+F110+F111+F112+F113+F114+F115+F116</f>
        <v>0</v>
      </c>
      <c r="G107" s="5">
        <f>E107/C107</f>
        <v>0.8195501730103806</v>
      </c>
      <c r="H107" s="16"/>
      <c r="I107" s="16"/>
      <c r="J107" s="15">
        <f>E107/C107</f>
        <v>0.8195501730103806</v>
      </c>
      <c r="K107" s="16">
        <f>E107/D107</f>
        <v>0.10616458311855381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0" t="s">
        <v>41</v>
      </c>
      <c r="B108" s="66"/>
      <c r="C108" s="66"/>
      <c r="D108" s="67">
        <v>1119.6</v>
      </c>
      <c r="E108" s="65"/>
      <c r="F108" s="65"/>
      <c r="G108" s="63"/>
      <c r="H108" s="5"/>
      <c r="I108" s="5"/>
      <c r="J108" s="64"/>
      <c r="K108" s="64">
        <f>E108/D108</f>
        <v>0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0" t="s">
        <v>42</v>
      </c>
      <c r="B109" s="66"/>
      <c r="C109" s="66">
        <v>160.7</v>
      </c>
      <c r="D109" s="67">
        <v>502.4</v>
      </c>
      <c r="E109" s="65">
        <v>259.7</v>
      </c>
      <c r="F109" s="65"/>
      <c r="G109" s="63"/>
      <c r="H109" s="5"/>
      <c r="I109" s="5"/>
      <c r="J109" s="64">
        <f>E109/C109</f>
        <v>1.6160547604231488</v>
      </c>
      <c r="K109" s="64">
        <f>E109/D109</f>
        <v>0.5169187898089171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0" t="s">
        <v>43</v>
      </c>
      <c r="B110" s="66"/>
      <c r="C110" s="67"/>
      <c r="D110" s="67">
        <v>633.5</v>
      </c>
      <c r="E110" s="65"/>
      <c r="F110" s="65"/>
      <c r="G110" s="63"/>
      <c r="H110" s="5"/>
      <c r="I110" s="5"/>
      <c r="J110" s="64"/>
      <c r="K110" s="64">
        <f>E110/D110</f>
        <v>0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0" t="s">
        <v>44</v>
      </c>
      <c r="B111" s="66"/>
      <c r="C111" s="66"/>
      <c r="D111" s="67">
        <v>829.3</v>
      </c>
      <c r="E111" s="65"/>
      <c r="F111" s="65"/>
      <c r="G111" s="63"/>
      <c r="H111" s="5"/>
      <c r="I111" s="5"/>
      <c r="J111" s="64"/>
      <c r="K111" s="64">
        <f>E111/D111</f>
        <v>0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0" t="s">
        <v>45</v>
      </c>
      <c r="B112" s="66"/>
      <c r="C112" s="66">
        <v>1091.3</v>
      </c>
      <c r="D112" s="67">
        <v>1569.8</v>
      </c>
      <c r="E112" s="65">
        <v>272.8</v>
      </c>
      <c r="F112" s="65"/>
      <c r="G112" s="63"/>
      <c r="H112" s="30"/>
      <c r="I112" s="30"/>
      <c r="J112" s="64">
        <f>E112/C112</f>
        <v>0.2499770915421974</v>
      </c>
      <c r="K112" s="64">
        <f>E112/D112</f>
        <v>0.17378009937571667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0" t="s">
        <v>46</v>
      </c>
      <c r="B113" s="66"/>
      <c r="C113" s="66">
        <v>1076.3</v>
      </c>
      <c r="D113" s="67">
        <v>1658.7</v>
      </c>
      <c r="E113" s="65">
        <v>1076.3</v>
      </c>
      <c r="F113" s="65"/>
      <c r="G113" s="63"/>
      <c r="H113" s="5"/>
      <c r="I113" s="5"/>
      <c r="J113" s="64">
        <f>E113/C113</f>
        <v>1</v>
      </c>
      <c r="K113" s="64">
        <f>E113/D113</f>
        <v>0.6488816543075903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0" t="s">
        <v>47</v>
      </c>
      <c r="B114" s="66"/>
      <c r="C114" s="66"/>
      <c r="D114" s="67">
        <v>214.4</v>
      </c>
      <c r="E114" s="65"/>
      <c r="F114" s="65"/>
      <c r="G114" s="63"/>
      <c r="H114" s="5"/>
      <c r="I114" s="5"/>
      <c r="J114" s="64"/>
      <c r="K114" s="64">
        <f>E114/D114</f>
        <v>0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0" t="s">
        <v>48</v>
      </c>
      <c r="B115" s="66"/>
      <c r="C115" s="66">
        <v>561.7</v>
      </c>
      <c r="D115" s="67">
        <v>1828.4</v>
      </c>
      <c r="E115" s="65">
        <v>759.7</v>
      </c>
      <c r="F115" s="65"/>
      <c r="G115" s="63"/>
      <c r="H115" s="5"/>
      <c r="I115" s="5"/>
      <c r="J115" s="64">
        <f>E115/C115</f>
        <v>1.3525013352323303</v>
      </c>
      <c r="K115" s="64">
        <f>E115/D115</f>
        <v>0.4154998906147451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60" t="s">
        <v>49</v>
      </c>
      <c r="B116" s="66"/>
      <c r="C116" s="66"/>
      <c r="D116" s="67">
        <v>13953.6</v>
      </c>
      <c r="E116" s="65"/>
      <c r="F116" s="62"/>
      <c r="G116" s="63"/>
      <c r="H116" s="5"/>
      <c r="I116" s="5"/>
      <c r="J116" s="64"/>
      <c r="K116" s="64">
        <f>E116/D116</f>
        <v>0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90"/>
      <c r="B117" s="66"/>
      <c r="C117" s="66"/>
      <c r="D117" s="67"/>
      <c r="E117" s="65"/>
      <c r="F117" s="62"/>
      <c r="G117" s="63"/>
      <c r="H117" s="5"/>
      <c r="I117" s="5"/>
      <c r="J117" s="64"/>
      <c r="K117" s="64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107" t="s">
        <v>54</v>
      </c>
      <c r="B118" s="108"/>
      <c r="C118" s="12">
        <f>C119+C120+C121+C122+C123+C124+C125+C126+C127</f>
        <v>33999.700000000004</v>
      </c>
      <c r="D118" s="12">
        <f>D119+D120+D121+D122+D123+D124+D125+D126+D127</f>
        <v>53419.399999999994</v>
      </c>
      <c r="E118" s="12">
        <f>E119+E120+E121+E122+E123+E124+E125+E126+E127</f>
        <v>17174.300000000003</v>
      </c>
      <c r="F118" s="12">
        <f>F119+F120+F121+F122+F123+F124+F125+F126+F127</f>
        <v>0</v>
      </c>
      <c r="G118" s="30">
        <f>E118/C118</f>
        <v>0.505130927625832</v>
      </c>
      <c r="H118" s="5" t="e">
        <f>E118/#REF!</f>
        <v>#REF!</v>
      </c>
      <c r="I118" s="5" t="e">
        <f>E118/#REF!</f>
        <v>#REF!</v>
      </c>
      <c r="J118" s="15">
        <f>E118/C118</f>
        <v>0.505130927625832</v>
      </c>
      <c r="K118" s="16">
        <f>E118/D118</f>
        <v>0.32149930549575634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20" t="s">
        <v>41</v>
      </c>
      <c r="B119" s="21"/>
      <c r="C119" s="4">
        <f>C98+C88+C108</f>
        <v>4997.6</v>
      </c>
      <c r="D119" s="4">
        <f>D98+D88+D108</f>
        <v>6117.200000000001</v>
      </c>
      <c r="E119" s="4">
        <f>E98+E88+E108</f>
        <v>2375.9</v>
      </c>
      <c r="F119" s="4">
        <f>F98+F88+F108</f>
        <v>0</v>
      </c>
      <c r="G119" s="30">
        <f>E119/C119</f>
        <v>0.4754081959340483</v>
      </c>
      <c r="H119" s="5" t="e">
        <f>E119/#REF!</f>
        <v>#REF!</v>
      </c>
      <c r="I119" s="5" t="e">
        <f>E119/#REF!</f>
        <v>#REF!</v>
      </c>
      <c r="J119" s="15">
        <f>E119/C119</f>
        <v>0.4754081959340483</v>
      </c>
      <c r="K119" s="16">
        <f>E119/D119</f>
        <v>0.38839665206303536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20" t="s">
        <v>42</v>
      </c>
      <c r="B120" s="11"/>
      <c r="C120" s="4">
        <f>C99+C89+C109</f>
        <v>3228.7</v>
      </c>
      <c r="D120" s="4">
        <f>D99+D89+D109</f>
        <v>3570.4</v>
      </c>
      <c r="E120" s="4">
        <f>E99+E89+E109</f>
        <v>1719</v>
      </c>
      <c r="F120" s="4">
        <f>F99+F89+F109</f>
        <v>0</v>
      </c>
      <c r="G120" s="30">
        <f>E120/C120</f>
        <v>0.5324124260538298</v>
      </c>
      <c r="H120" s="5" t="e">
        <f>E120/#REF!</f>
        <v>#REF!</v>
      </c>
      <c r="I120" s="5" t="e">
        <f>E120/#REF!</f>
        <v>#REF!</v>
      </c>
      <c r="J120" s="15">
        <f>E120/C120</f>
        <v>0.5324124260538298</v>
      </c>
      <c r="K120" s="16">
        <f>E120/D120</f>
        <v>0.4814586600941071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20" t="s">
        <v>43</v>
      </c>
      <c r="B121" s="11"/>
      <c r="C121" s="4">
        <f>C100+C90+C110</f>
        <v>4186.9</v>
      </c>
      <c r="D121" s="4">
        <f>D100+D90+D110</f>
        <v>4820.4</v>
      </c>
      <c r="E121" s="4">
        <f>E100+E90+E110</f>
        <v>1990.8</v>
      </c>
      <c r="F121" s="4">
        <f>F100+F90+F110</f>
        <v>0</v>
      </c>
      <c r="G121" s="30">
        <f>E121/C121</f>
        <v>0.4754830542883757</v>
      </c>
      <c r="H121" s="5" t="e">
        <f>E121/#REF!</f>
        <v>#REF!</v>
      </c>
      <c r="I121" s="5" t="e">
        <f>E121/#REF!</f>
        <v>#REF!</v>
      </c>
      <c r="J121" s="15">
        <f>E121/C121</f>
        <v>0.4754830542883757</v>
      </c>
      <c r="K121" s="16">
        <f>E121/D121</f>
        <v>0.41299477221807324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20" t="s">
        <v>44</v>
      </c>
      <c r="B122" s="21"/>
      <c r="C122" s="4">
        <f>C101+C91+C111</f>
        <v>2413.6</v>
      </c>
      <c r="D122" s="4">
        <f>D101+D91+D111</f>
        <v>3242.8999999999996</v>
      </c>
      <c r="E122" s="4">
        <f>E101+E91+E111</f>
        <v>1148.5</v>
      </c>
      <c r="F122" s="4">
        <f>F101+F91+F111</f>
        <v>0</v>
      </c>
      <c r="G122" s="30">
        <f>E122/C122</f>
        <v>0.4758452104739808</v>
      </c>
      <c r="H122" s="5" t="e">
        <f>E122/#REF!</f>
        <v>#REF!</v>
      </c>
      <c r="I122" s="5" t="e">
        <f>E122/#REF!</f>
        <v>#REF!</v>
      </c>
      <c r="J122" s="15">
        <f>E122/C122</f>
        <v>0.4758452104739808</v>
      </c>
      <c r="K122" s="16">
        <f>E122/D122</f>
        <v>0.3541583150883469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20" t="s">
        <v>45</v>
      </c>
      <c r="B123" s="11"/>
      <c r="C123" s="4">
        <f>C102+C92+C112</f>
        <v>4492.1</v>
      </c>
      <c r="D123" s="4">
        <f>D102+D92+D112</f>
        <v>4970.6</v>
      </c>
      <c r="E123" s="4">
        <f>E102+E92+E112</f>
        <v>1890.2</v>
      </c>
      <c r="F123" s="4">
        <f>F102+F92+F112</f>
        <v>0</v>
      </c>
      <c r="G123" s="30">
        <f>E123/C123</f>
        <v>0.42078315264575583</v>
      </c>
      <c r="H123" s="5" t="e">
        <f>E123/#REF!</f>
        <v>#REF!</v>
      </c>
      <c r="I123" s="5" t="e">
        <f>E123/#REF!</f>
        <v>#REF!</v>
      </c>
      <c r="J123" s="15">
        <f>E123/C123</f>
        <v>0.42078315264575583</v>
      </c>
      <c r="K123" s="16">
        <f>E123/D123</f>
        <v>0.38027602301533014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20" t="s">
        <v>46</v>
      </c>
      <c r="B124" s="11"/>
      <c r="C124" s="4">
        <f>C103+C93+C113</f>
        <v>4834.5</v>
      </c>
      <c r="D124" s="4">
        <f>D103+D93+D113</f>
        <v>5416.9</v>
      </c>
      <c r="E124" s="4">
        <f>E103+E93+E113</f>
        <v>2863.5</v>
      </c>
      <c r="F124" s="4">
        <f>F103+F93+F113</f>
        <v>0</v>
      </c>
      <c r="G124" s="30">
        <f>E124/C124</f>
        <v>0.5923053056158858</v>
      </c>
      <c r="H124" s="5" t="e">
        <f>E124/#REF!</f>
        <v>#REF!</v>
      </c>
      <c r="I124" s="5" t="e">
        <f>E124/#REF!</f>
        <v>#REF!</v>
      </c>
      <c r="J124" s="15">
        <f>E124/C124</f>
        <v>0.5923053056158858</v>
      </c>
      <c r="K124" s="16">
        <f>E124/D124</f>
        <v>0.5286233823773745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20" t="s">
        <v>47</v>
      </c>
      <c r="B125" s="11"/>
      <c r="C125" s="4">
        <f>C104+C94+C114</f>
        <v>3826.7</v>
      </c>
      <c r="D125" s="4">
        <f>D104+D94+D114</f>
        <v>4041.1</v>
      </c>
      <c r="E125" s="4">
        <f>E104+E94+E114</f>
        <v>1819.7</v>
      </c>
      <c r="F125" s="4">
        <f>F104+F94+F114</f>
        <v>0</v>
      </c>
      <c r="G125" s="30">
        <f>E125/C125</f>
        <v>0.4755272166618758</v>
      </c>
      <c r="H125" s="5" t="e">
        <f>E125/#REF!</f>
        <v>#REF!</v>
      </c>
      <c r="I125" s="5" t="e">
        <f>E125/#REF!</f>
        <v>#REF!</v>
      </c>
      <c r="J125" s="15">
        <f>E125/C125</f>
        <v>0.4755272166618758</v>
      </c>
      <c r="K125" s="16">
        <f>E125/D125</f>
        <v>0.45029818613743783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11" ht="12.75">
      <c r="A126" s="20" t="s">
        <v>48</v>
      </c>
      <c r="B126" s="11"/>
      <c r="C126" s="4">
        <f>C105+C95+C115</f>
        <v>4893.5</v>
      </c>
      <c r="D126" s="4">
        <f>D105+D95+D115</f>
        <v>6160.200000000001</v>
      </c>
      <c r="E126" s="4">
        <f>E105+E95+E115</f>
        <v>2819.3</v>
      </c>
      <c r="F126" s="4">
        <f>F105+F95+F115</f>
        <v>0</v>
      </c>
      <c r="G126" s="30">
        <f>E126/C126</f>
        <v>0.5761316031470318</v>
      </c>
      <c r="H126" s="5" t="e">
        <f>E126/#REF!</f>
        <v>#REF!</v>
      </c>
      <c r="I126" s="5" t="e">
        <f>E126/#REF!</f>
        <v>#REF!</v>
      </c>
      <c r="J126" s="15">
        <f>E126/C126</f>
        <v>0.5761316031470318</v>
      </c>
      <c r="K126" s="16">
        <f>E126/D126</f>
        <v>0.4576637122171358</v>
      </c>
    </row>
    <row r="127" spans="1:11" ht="12.75">
      <c r="A127" s="20" t="s">
        <v>49</v>
      </c>
      <c r="B127" s="11"/>
      <c r="C127" s="4">
        <f>C106+C96+C116</f>
        <v>1126.1</v>
      </c>
      <c r="D127" s="4">
        <f>D106+D96+D116</f>
        <v>15079.7</v>
      </c>
      <c r="E127" s="4">
        <f>E106+E96+E116</f>
        <v>547.4</v>
      </c>
      <c r="F127" s="4">
        <f>F106+F96+F116</f>
        <v>0</v>
      </c>
      <c r="G127" s="4">
        <f>G106+G96+G116</f>
        <v>0</v>
      </c>
      <c r="H127" s="4">
        <f>H106+H96+H116</f>
        <v>0</v>
      </c>
      <c r="I127" s="4">
        <f>I106+I96+I116</f>
        <v>0</v>
      </c>
      <c r="J127" s="15">
        <f>E127/C127</f>
        <v>0.4861024775774798</v>
      </c>
      <c r="K127" s="16">
        <f>E127/D127</f>
        <v>0.036300456905641355</v>
      </c>
    </row>
    <row r="128" spans="1:11" ht="16.5">
      <c r="A128" s="109" t="s">
        <v>35</v>
      </c>
      <c r="B128" s="110"/>
      <c r="C128" s="17">
        <f>C118+C77</f>
        <v>86343.9</v>
      </c>
      <c r="D128" s="17">
        <f>D118+D77</f>
        <v>105763.59999999999</v>
      </c>
      <c r="E128" s="17">
        <f>E118+E77</f>
        <v>28764.600000000006</v>
      </c>
      <c r="F128" s="75">
        <f>F118+F77</f>
        <v>0</v>
      </c>
      <c r="G128" s="18">
        <f>E128/C128</f>
        <v>0.3331399207124071</v>
      </c>
      <c r="H128" s="18" t="e">
        <f>E128/#REF!</f>
        <v>#REF!</v>
      </c>
      <c r="I128" s="18" t="e">
        <f>E128/#REF!</f>
        <v>#REF!</v>
      </c>
      <c r="J128" s="77">
        <f>E128/C128</f>
        <v>0.3331399207124071</v>
      </c>
      <c r="K128" s="51">
        <f>E128/D128</f>
        <v>0.27197069691273756</v>
      </c>
    </row>
    <row r="129" spans="1:11" ht="15">
      <c r="A129" s="22" t="s">
        <v>41</v>
      </c>
      <c r="B129" s="23"/>
      <c r="C129" s="24">
        <f>C78+C119</f>
        <v>8863.5</v>
      </c>
      <c r="D129" s="24">
        <f>D78+D119</f>
        <v>9983.1</v>
      </c>
      <c r="E129" s="24">
        <f>E78+E119</f>
        <v>3019.3</v>
      </c>
      <c r="F129" s="76">
        <f>F78+F119</f>
        <v>0</v>
      </c>
      <c r="G129" s="50">
        <f>E129/C129</f>
        <v>0.3406442150392058</v>
      </c>
      <c r="H129" s="50" t="e">
        <f>E129/#REF!</f>
        <v>#REF!</v>
      </c>
      <c r="I129" s="50" t="e">
        <f>E129/#REF!</f>
        <v>#REF!</v>
      </c>
      <c r="J129" s="84">
        <f>E129/C129</f>
        <v>0.3406442150392058</v>
      </c>
      <c r="K129" s="85">
        <f>E129/D129</f>
        <v>0.30244112550209856</v>
      </c>
    </row>
    <row r="130" spans="1:11" ht="15">
      <c r="A130" s="22" t="s">
        <v>42</v>
      </c>
      <c r="B130" s="23"/>
      <c r="C130" s="24">
        <f>C79+C120</f>
        <v>4983.6</v>
      </c>
      <c r="D130" s="24">
        <f>D79+D120</f>
        <v>5325.3</v>
      </c>
      <c r="E130" s="24">
        <f>E79+E120</f>
        <v>2013.4</v>
      </c>
      <c r="F130" s="76">
        <f>F79+F120</f>
        <v>0</v>
      </c>
      <c r="G130" s="50">
        <f>E130/C130</f>
        <v>0.40400513684886424</v>
      </c>
      <c r="H130" s="50" t="e">
        <f>E130/#REF!</f>
        <v>#REF!</v>
      </c>
      <c r="I130" s="50" t="e">
        <f>E130/#REF!</f>
        <v>#REF!</v>
      </c>
      <c r="J130" s="84">
        <f>E130/C130</f>
        <v>0.40400513684886424</v>
      </c>
      <c r="K130" s="85">
        <f>E130/D130</f>
        <v>0.3780819859913995</v>
      </c>
    </row>
    <row r="131" spans="1:11" ht="15">
      <c r="A131" s="22" t="s">
        <v>43</v>
      </c>
      <c r="B131" s="23"/>
      <c r="C131" s="24">
        <f>C80+C121</f>
        <v>8248.4</v>
      </c>
      <c r="D131" s="24">
        <f>D80+D121</f>
        <v>8881.9</v>
      </c>
      <c r="E131" s="24">
        <f>E80+E121</f>
        <v>2784.1</v>
      </c>
      <c r="F131" s="76">
        <f>F80+F121</f>
        <v>0</v>
      </c>
      <c r="G131" s="50">
        <f>E131/C131</f>
        <v>0.337532127442898</v>
      </c>
      <c r="H131" s="50" t="e">
        <f>E131/#REF!</f>
        <v>#REF!</v>
      </c>
      <c r="I131" s="50" t="e">
        <f>E131/#REF!</f>
        <v>#REF!</v>
      </c>
      <c r="J131" s="84">
        <f>E131/C131</f>
        <v>0.337532127442898</v>
      </c>
      <c r="K131" s="85">
        <f>E131/D131</f>
        <v>0.313457706121438</v>
      </c>
    </row>
    <row r="132" spans="1:11" ht="15">
      <c r="A132" s="22" t="s">
        <v>44</v>
      </c>
      <c r="B132" s="23"/>
      <c r="C132" s="24">
        <f>C81+C122</f>
        <v>6782.200000000001</v>
      </c>
      <c r="D132" s="24">
        <f>D81+D122</f>
        <v>7611.5</v>
      </c>
      <c r="E132" s="24">
        <f>E81+E122</f>
        <v>1713.1</v>
      </c>
      <c r="F132" s="76">
        <f>F81+F122</f>
        <v>0</v>
      </c>
      <c r="G132" s="50">
        <f>E132/C132</f>
        <v>0.25258765592285687</v>
      </c>
      <c r="H132" s="50" t="e">
        <f>E132/#REF!</f>
        <v>#REF!</v>
      </c>
      <c r="I132" s="50" t="e">
        <f>E132/#REF!</f>
        <v>#REF!</v>
      </c>
      <c r="J132" s="84">
        <f>E132/C132</f>
        <v>0.25258765592285687</v>
      </c>
      <c r="K132" s="85">
        <f>E132/D132</f>
        <v>0.22506733232608553</v>
      </c>
    </row>
    <row r="133" spans="1:11" ht="15">
      <c r="A133" s="22" t="s">
        <v>45</v>
      </c>
      <c r="B133" s="23"/>
      <c r="C133" s="24">
        <f>C82+C123</f>
        <v>6248.800000000001</v>
      </c>
      <c r="D133" s="24">
        <f>D82+D123</f>
        <v>6727.300000000001</v>
      </c>
      <c r="E133" s="24">
        <f>E82+E123</f>
        <v>2187.3</v>
      </c>
      <c r="F133" s="76">
        <f>F82+F123</f>
        <v>0</v>
      </c>
      <c r="G133" s="50">
        <f>E133/C133</f>
        <v>0.35003520675969785</v>
      </c>
      <c r="H133" s="50" t="e">
        <f>E133/#REF!</f>
        <v>#REF!</v>
      </c>
      <c r="I133" s="50" t="e">
        <f>E133/#REF!</f>
        <v>#REF!</v>
      </c>
      <c r="J133" s="84">
        <f>E133/C133</f>
        <v>0.35003520675969785</v>
      </c>
      <c r="K133" s="85">
        <f>E133/D133</f>
        <v>0.3251378710626849</v>
      </c>
    </row>
    <row r="134" spans="1:11" ht="15">
      <c r="A134" s="22" t="s">
        <v>46</v>
      </c>
      <c r="B134" s="23"/>
      <c r="C134" s="24">
        <f>C83+C124</f>
        <v>9260.5</v>
      </c>
      <c r="D134" s="24">
        <f>D83+D124</f>
        <v>9842.9</v>
      </c>
      <c r="E134" s="24">
        <f>E83+E124</f>
        <v>3870.2</v>
      </c>
      <c r="F134" s="76">
        <f>F83+F124</f>
        <v>0</v>
      </c>
      <c r="G134" s="50">
        <f>E134/C134</f>
        <v>0.417925597969872</v>
      </c>
      <c r="H134" s="50" t="e">
        <f>E134/#REF!</f>
        <v>#REF!</v>
      </c>
      <c r="I134" s="50" t="e">
        <f>E134/#REF!</f>
        <v>#REF!</v>
      </c>
      <c r="J134" s="84">
        <f>E134/C134</f>
        <v>0.417925597969872</v>
      </c>
      <c r="K134" s="85">
        <f>E134/D134</f>
        <v>0.393197126863018</v>
      </c>
    </row>
    <row r="135" spans="1:11" ht="15">
      <c r="A135" s="22" t="s">
        <v>47</v>
      </c>
      <c r="B135" s="23"/>
      <c r="C135" s="24">
        <f>C84+C125</f>
        <v>6062.5</v>
      </c>
      <c r="D135" s="24">
        <f>D84+D125</f>
        <v>6276.9</v>
      </c>
      <c r="E135" s="24">
        <f>E84+E125</f>
        <v>2288.5</v>
      </c>
      <c r="F135" s="76">
        <f>F84+F125</f>
        <v>0</v>
      </c>
      <c r="G135" s="50">
        <f>E135/C135</f>
        <v>0.37748453608247423</v>
      </c>
      <c r="H135" s="50" t="e">
        <f>E135/#REF!</f>
        <v>#REF!</v>
      </c>
      <c r="I135" s="50" t="e">
        <f>E135/#REF!</f>
        <v>#REF!</v>
      </c>
      <c r="J135" s="84">
        <f>E135/C135</f>
        <v>0.37748453608247423</v>
      </c>
      <c r="K135" s="85">
        <f>E135/D135</f>
        <v>0.3645908011916711</v>
      </c>
    </row>
    <row r="136" spans="1:11" ht="15">
      <c r="A136" s="22" t="s">
        <v>48</v>
      </c>
      <c r="B136" s="23"/>
      <c r="C136" s="24">
        <f>C85+C126</f>
        <v>8071</v>
      </c>
      <c r="D136" s="24">
        <f>D85+D126</f>
        <v>9337.7</v>
      </c>
      <c r="E136" s="24">
        <f>E85+E126</f>
        <v>3489.1000000000004</v>
      </c>
      <c r="F136" s="76">
        <f>F85+F126</f>
        <v>0</v>
      </c>
      <c r="G136" s="50">
        <f>E136/C136</f>
        <v>0.4323008301325735</v>
      </c>
      <c r="H136" s="50" t="e">
        <f>E136/#REF!</f>
        <v>#REF!</v>
      </c>
      <c r="I136" s="50" t="e">
        <f>E136/#REF!</f>
        <v>#REF!</v>
      </c>
      <c r="J136" s="84">
        <f>E136/C136</f>
        <v>0.4323008301325735</v>
      </c>
      <c r="K136" s="85">
        <f>E136/D136</f>
        <v>0.3736573246088437</v>
      </c>
    </row>
    <row r="137" spans="1:11" ht="15">
      <c r="A137" s="25" t="s">
        <v>49</v>
      </c>
      <c r="B137" s="23"/>
      <c r="C137" s="24">
        <f>C86+C127</f>
        <v>27823.399999999998</v>
      </c>
      <c r="D137" s="24">
        <f>D86+D127</f>
        <v>41777</v>
      </c>
      <c r="E137" s="24">
        <f>E86+E127</f>
        <v>7399.600000000001</v>
      </c>
      <c r="F137" s="24">
        <f>F86+F127</f>
        <v>0</v>
      </c>
      <c r="G137" s="50">
        <f>E137/C137</f>
        <v>0.2659488056815487</v>
      </c>
      <c r="H137" s="50" t="e">
        <f>E137/#REF!</f>
        <v>#REF!</v>
      </c>
      <c r="I137" s="50" t="e">
        <f>E137/#REF!</f>
        <v>#REF!</v>
      </c>
      <c r="J137" s="84">
        <f>E137/C137</f>
        <v>0.2659488056815487</v>
      </c>
      <c r="K137" s="85">
        <f>E137/D137</f>
        <v>0.177121382578931</v>
      </c>
    </row>
    <row r="138" spans="8:11" ht="12.75">
      <c r="H138" s="68"/>
      <c r="I138" s="68"/>
      <c r="J138" s="68"/>
      <c r="K138" s="68"/>
    </row>
    <row r="139" spans="8:11" ht="12.75">
      <c r="H139" s="68"/>
      <c r="I139" s="68"/>
      <c r="J139" s="68"/>
      <c r="K139" s="68"/>
    </row>
    <row r="140" spans="8:11" ht="12.75">
      <c r="H140" s="68"/>
      <c r="I140" s="68"/>
      <c r="J140" s="68"/>
      <c r="K140" s="68"/>
    </row>
    <row r="141" spans="8:11" ht="12.75">
      <c r="H141" s="68"/>
      <c r="I141" s="68"/>
      <c r="J141" s="68"/>
      <c r="K141" s="68"/>
    </row>
    <row r="142" spans="8:11" ht="12.75">
      <c r="H142" s="68"/>
      <c r="I142" s="68"/>
      <c r="J142" s="68"/>
      <c r="K142" s="68"/>
    </row>
    <row r="143" spans="8:11" ht="12.75">
      <c r="H143" s="68"/>
      <c r="I143" s="68"/>
      <c r="J143" s="68"/>
      <c r="K143" s="68"/>
    </row>
    <row r="144" spans="8:11" ht="12.75">
      <c r="H144" s="68"/>
      <c r="I144" s="68"/>
      <c r="J144" s="68"/>
      <c r="K144" s="68"/>
    </row>
    <row r="145" spans="8:11" ht="12.75">
      <c r="H145" s="68"/>
      <c r="I145" s="68"/>
      <c r="J145" s="68"/>
      <c r="K145" s="68"/>
    </row>
    <row r="146" spans="8:11" ht="12.75">
      <c r="H146" s="68"/>
      <c r="I146" s="68"/>
      <c r="J146" s="68"/>
      <c r="K146" s="68"/>
    </row>
    <row r="147" spans="8:11" ht="12.75">
      <c r="H147" s="68"/>
      <c r="I147" s="68"/>
      <c r="J147" s="68"/>
      <c r="K147" s="68"/>
    </row>
    <row r="148" spans="8:11" ht="12.75">
      <c r="H148" s="68"/>
      <c r="I148" s="68"/>
      <c r="J148" s="68"/>
      <c r="K148" s="68"/>
    </row>
    <row r="149" spans="8:11" ht="12.75">
      <c r="H149" s="68"/>
      <c r="I149" s="68"/>
      <c r="J149" s="68"/>
      <c r="K149" s="68"/>
    </row>
    <row r="150" spans="8:11" ht="12.75">
      <c r="H150" s="68"/>
      <c r="I150" s="68"/>
      <c r="J150" s="68"/>
      <c r="K150" s="68"/>
    </row>
    <row r="151" spans="8:11" ht="12.75">
      <c r="H151" s="68"/>
      <c r="I151" s="68"/>
      <c r="J151" s="68"/>
      <c r="K151" s="68"/>
    </row>
    <row r="152" spans="8:11" ht="12.75">
      <c r="H152" s="68"/>
      <c r="I152" s="68"/>
      <c r="J152" s="68"/>
      <c r="K152" s="68"/>
    </row>
    <row r="153" spans="8:11" ht="12.75">
      <c r="H153" s="68"/>
      <c r="I153" s="68"/>
      <c r="J153" s="68"/>
      <c r="K153" s="68"/>
    </row>
    <row r="154" spans="8:11" ht="12.75">
      <c r="H154" s="68"/>
      <c r="I154" s="68"/>
      <c r="J154" s="68"/>
      <c r="K154" s="68"/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</sheetData>
  <sheetProtection/>
  <mergeCells count="14">
    <mergeCell ref="A118:B118"/>
    <mergeCell ref="A128:B128"/>
    <mergeCell ref="A65:B65"/>
    <mergeCell ref="A76:B76"/>
    <mergeCell ref="A77:B77"/>
    <mergeCell ref="J3:J4"/>
    <mergeCell ref="K3:K4"/>
    <mergeCell ref="D3:D4"/>
    <mergeCell ref="A3:A4"/>
    <mergeCell ref="B3:B4"/>
    <mergeCell ref="C3:C4"/>
    <mergeCell ref="A1:F1"/>
    <mergeCell ref="A2:F2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2020-05-29T06:59:20Z</dcterms:modified>
  <cp:category/>
  <cp:version/>
  <cp:contentType/>
  <cp:contentStatus/>
</cp:coreProperties>
</file>