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<sst xmlns="http://schemas.openxmlformats.org/spreadsheetml/2006/main" count="342" uniqueCount="130">
  <si>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</si>
  <si>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</si>
  <si>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</si>
  <si>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</si>
  <si>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</si>
  <si>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</si>
  <si>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</si>
  <si>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</si>
  <si>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</si>
  <si>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</si>
  <si>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</si>
  <si>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</si>
  <si>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</si>
  <si>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</si>
  <si>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</si>
  <si>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</si>
  <si>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</si>
  <si>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</si>
  <si>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</si>
  <si>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</si>
  <si>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</si>
  <si>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</si>
  <si>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</si>
  <si>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</si>
  <si>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</si>
  <si>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</si>
  <si>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</si>
  <si>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</si>
  <si>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</si>
  <si>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</si>
  <si>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</si>
  <si>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</si>
  <si>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</si>
  <si>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</si>
  <si>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</si>
  <si>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</si>
  <si>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</si>
  <si>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</si>
  <si>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</si>
  <si>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</si>
  <si>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</si>
  <si>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</si>
  <si>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</si>
  <si>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</si>
  <si>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</si>
  <si>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</si>
  <si>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</si>
  <si>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</si>
  <si>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</si>
  <si>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</si>
  <si>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</si>
  <si>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</si>
  <si>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</si>
  <si>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</si>
  <si>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</si>
  <si>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</si>
  <si>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</si>
  <si>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</si>
  <si>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</si>
  <si>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</si>
  <si>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</si>
  <si>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</si>
  <si>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</si>
  <si>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</si>
  <si>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</si>
  <si>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</si>
  <si>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</si>
  <si>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</si>
  <si>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</si>
  <si>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</si>
  <si>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</si>
  <si>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</si>
  <si>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</si>
  <si>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</si>
  <si>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</si>
  <si>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</si>
  <si>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</si>
  <si>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</si>
  <si>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</si>
  <si>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</si>
  <si>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</si>
  <si>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</si>
  <si>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</si>
  <si>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</si>
  <si>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</si>
  <si>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</si>
  <si>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</si>
  <si>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</si>
  <si>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</si>
  <si>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</si>
  <si>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</si>
  <si>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</si>
  <si>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</si>
  <si>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</si>
  <si>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</si>
  <si>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</si>
  <si>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</si>
  <si>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</si>
  <si>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</si>
  <si>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</si>
  <si>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</si>
  <si>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</si>
  <si>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</si>
  <si>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</si>
  <si>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</si>
  <si>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</si>
  <si>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</si>
  <si>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</si>
  <si>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</si>
  <si>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</si>
  <si>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</si>
  <si>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</si>
  <si>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</si>
  <si>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</si>
  <si>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</si>
  <si>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</si>
  <si>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</si>
  <si>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</si>
  <si>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</si>
  <si>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</si>
  <si>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</si>
  <si>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2 02 01001 10 0000 150</t>
  </si>
  <si>
    <t>2 02 03015 10 0000 150</t>
  </si>
  <si>
    <t>2 02 04999 10 0000 150</t>
  </si>
  <si>
    <t>2 07 05010 00 0000 150</t>
  </si>
  <si>
    <t>Иные МБТ бюджетам поселении по ППМИ</t>
  </si>
  <si>
    <t>об исполнении бюджетов поселений на 1 ноября  2019 г.</t>
  </si>
  <si>
    <t>на 1 ноября</t>
  </si>
  <si>
    <t>на 1 ноября 2019 года</t>
  </si>
  <si>
    <t>исполнено на 1 ноября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</si>
</sst>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консолидированный 01.04.2019"/>
      <sheetName val="консолидированный 01.05.2019"/>
      <sheetName val="консолидированный 01.06.2019"/>
      <sheetName val="консолидированный 01.07.2019"/>
      <sheetName val="консолидированный 01.08.2019"/>
      <sheetName val="консолидированный 01.09.2018"/>
      <sheetName val="консолидированный 01.10.2019"/>
      <sheetName val="консолидированный 01.11.2019"/>
      <sheetName val="районный 01.02.2019"/>
      <sheetName val="районный 01.03.2019"/>
      <sheetName val="районный 01.04.2019"/>
      <sheetName val="районный 01.05.2019"/>
      <sheetName val="районный 01.06.2019"/>
      <sheetName val="районный 01.07.2019"/>
      <sheetName val="районный 01.08.2019"/>
      <sheetName val="районный 01.09.2019"/>
      <sheetName val="районный 01.10.2019"/>
      <sheetName val="районный 01.11.2019"/>
      <sheetName val="поселения 01.02.2019"/>
      <sheetName val="поселения 01.03.2019 "/>
      <sheetName val="поселения 01.04.2019"/>
      <sheetName val="поселения 01.05.2019"/>
      <sheetName val="поселения 01.06.2019"/>
      <sheetName val="поселения 01.07.2019)"/>
      <sheetName val="поселения 01.08.2019"/>
      <sheetName val="поселения 01.09.2019"/>
      <sheetName val="поселения 01.10.2019"/>
      <sheetName val="поселения 01.11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1">
      <selection activeCell="F37" sqref="F37"/>
    </sheetView>
  </sheetViews>
  <sheetFormatPr defaultColWidth="9.00390625" defaultRowHeight="12.75" outlineLevelRow="1" outlineLevelCol="1"/>
  <cols>
    <col min="1" max="1" width="28.875" style="45" customWidth="1"/>
    <col min="2" max="2" width="33.00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128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102</v>
      </c>
      <c r="D4" s="38" t="s">
        <v>103</v>
      </c>
      <c r="E4" s="38" t="s">
        <v>129</v>
      </c>
      <c r="F4" s="38" t="s">
        <v>56</v>
      </c>
      <c r="G4" s="38" t="s">
        <v>62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157245.3</v>
      </c>
      <c r="E5" s="78">
        <v>119299.2</v>
      </c>
      <c r="F5" s="89">
        <f>E5/C5</f>
        <v>0.8023307427224818</v>
      </c>
      <c r="G5" s="89">
        <f>E5/D5</f>
        <v>0.7586821354914901</v>
      </c>
    </row>
    <row r="6" spans="1:7" ht="15.75" outlineLevel="1">
      <c r="A6" s="39" t="s">
        <v>72</v>
      </c>
      <c r="B6" s="44" t="s">
        <v>73</v>
      </c>
      <c r="C6" s="78">
        <v>10431.2</v>
      </c>
      <c r="D6" s="78">
        <v>10431.2</v>
      </c>
      <c r="E6" s="78">
        <v>9555.4</v>
      </c>
      <c r="F6" s="89">
        <f>E6/C6</f>
        <v>0.9160403405169107</v>
      </c>
      <c r="G6" s="89">
        <f>E6/D6</f>
        <v>0.9160403405169107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4764.1</v>
      </c>
      <c r="E7" s="78">
        <v>5294.5</v>
      </c>
      <c r="F7" s="89">
        <f>E7/C7</f>
        <v>1.3520173646578142</v>
      </c>
      <c r="G7" s="89">
        <f>E7/D7</f>
        <v>1.1113326756365314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75.3</v>
      </c>
      <c r="E8" s="78">
        <v>139.5</v>
      </c>
      <c r="F8" s="77" t="s">
        <v>14</v>
      </c>
      <c r="G8" s="89">
        <f>E8/D8</f>
        <v>1.852589641434263</v>
      </c>
    </row>
    <row r="9" spans="1:7" ht="47.25" outlineLevel="1">
      <c r="A9" s="39" t="s">
        <v>100</v>
      </c>
      <c r="B9" s="44" t="s">
        <v>101</v>
      </c>
      <c r="C9" s="78">
        <v>100.5</v>
      </c>
      <c r="D9" s="78">
        <v>100.5</v>
      </c>
      <c r="E9" s="41">
        <v>62.8</v>
      </c>
      <c r="F9" s="89">
        <f>E9/C9</f>
        <v>0.6248756218905472</v>
      </c>
      <c r="G9" s="89">
        <f>E9/D9</f>
        <v>0.6248756218905472</v>
      </c>
    </row>
    <row r="10" spans="1:7" ht="15.75" outlineLevel="1">
      <c r="A10" s="39" t="s">
        <v>10</v>
      </c>
      <c r="B10" s="44" t="s">
        <v>61</v>
      </c>
      <c r="C10" s="78">
        <v>5020.5</v>
      </c>
      <c r="D10" s="78">
        <v>5111.5</v>
      </c>
      <c r="E10" s="78">
        <v>2858.6</v>
      </c>
      <c r="F10" s="89">
        <f>E10/C10</f>
        <v>0.5693855193705806</v>
      </c>
      <c r="G10" s="89">
        <f>E10/D10</f>
        <v>0.559248752812286</v>
      </c>
    </row>
    <row r="11" spans="1:7" ht="15.75" outlineLevel="1">
      <c r="A11" s="39" t="s">
        <v>87</v>
      </c>
      <c r="B11" s="44" t="s">
        <v>85</v>
      </c>
      <c r="C11" s="78">
        <v>3817.9</v>
      </c>
      <c r="D11" s="78">
        <v>4892.8</v>
      </c>
      <c r="E11" s="78">
        <v>4211.3</v>
      </c>
      <c r="F11" s="89">
        <f>E11/C11</f>
        <v>1.1030409387359543</v>
      </c>
      <c r="G11" s="89">
        <f>E11/D11</f>
        <v>0.86071370176586</v>
      </c>
    </row>
    <row r="12" spans="1:7" ht="15.75" outlineLevel="1">
      <c r="A12" s="39" t="s">
        <v>87</v>
      </c>
      <c r="B12" s="44" t="s">
        <v>86</v>
      </c>
      <c r="C12" s="78">
        <v>8796.9</v>
      </c>
      <c r="D12" s="78">
        <v>9749.1</v>
      </c>
      <c r="E12" s="78">
        <v>5615.8</v>
      </c>
      <c r="F12" s="89">
        <f>E12/C12</f>
        <v>0.6383839761734248</v>
      </c>
      <c r="G12" s="89">
        <f>E12/D12</f>
        <v>0.5760326594249725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2385.7</v>
      </c>
      <c r="F13" s="89">
        <f>E13/C13</f>
        <v>0.7284357729534976</v>
      </c>
      <c r="G13" s="89">
        <f>E13/D13</f>
        <v>0.7284357729534976</v>
      </c>
    </row>
    <row r="14" spans="1:249" s="46" customFormat="1" ht="15.75" outlineLevel="1">
      <c r="A14" s="39" t="s">
        <v>98</v>
      </c>
      <c r="B14" s="44" t="s">
        <v>99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0" t="s">
        <v>15</v>
      </c>
      <c r="B15" s="100"/>
      <c r="C15" s="76">
        <f>SUM(C5:C14)</f>
        <v>184065.9</v>
      </c>
      <c r="D15" s="76">
        <f>SUM(D5:D14)</f>
        <v>195644.9</v>
      </c>
      <c r="E15" s="76">
        <f>SUM(E5:E14)</f>
        <v>149422.79999999996</v>
      </c>
      <c r="F15" s="42">
        <f>E15/C15</f>
        <v>0.8117896905401814</v>
      </c>
      <c r="G15" s="42">
        <f>E15/D15</f>
        <v>0.7637449276725331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67</v>
      </c>
      <c r="B16" s="40" t="s">
        <v>16</v>
      </c>
      <c r="C16" s="78">
        <v>5380.3</v>
      </c>
      <c r="D16" s="78">
        <v>6132.7</v>
      </c>
      <c r="E16" s="41">
        <v>4956.3</v>
      </c>
      <c r="F16" s="89">
        <f>E16/C16</f>
        <v>0.9211939854654945</v>
      </c>
      <c r="G16" s="89">
        <f>E16/D16</f>
        <v>0.8081758442447862</v>
      </c>
    </row>
    <row r="17" spans="1:7" ht="15.75" outlineLevel="1">
      <c r="A17" s="39" t="s">
        <v>75</v>
      </c>
      <c r="B17" s="40" t="s">
        <v>16</v>
      </c>
      <c r="C17" s="78">
        <v>569.5</v>
      </c>
      <c r="D17" s="78">
        <v>569.5</v>
      </c>
      <c r="E17" s="41">
        <v>543</v>
      </c>
      <c r="F17" s="89">
        <f>E17/C17</f>
        <v>0.9534679543459175</v>
      </c>
      <c r="G17" s="89">
        <f>E17/D17</f>
        <v>0.9534679543459175</v>
      </c>
    </row>
    <row r="18" spans="1:7" ht="31.5" outlineLevel="1">
      <c r="A18" s="39" t="s">
        <v>59</v>
      </c>
      <c r="B18" s="44" t="s">
        <v>17</v>
      </c>
      <c r="C18" s="78">
        <v>1303.5</v>
      </c>
      <c r="D18" s="78">
        <v>1303.5</v>
      </c>
      <c r="E18" s="41">
        <v>1779.9</v>
      </c>
      <c r="F18" s="89">
        <f>E18/C18</f>
        <v>1.3654775604142693</v>
      </c>
      <c r="G18" s="89">
        <f>E18/D18</f>
        <v>1.3654775604142693</v>
      </c>
    </row>
    <row r="19" spans="1:7" ht="31.5" outlineLevel="1">
      <c r="A19" s="39" t="s">
        <v>64</v>
      </c>
      <c r="B19" s="44" t="s">
        <v>65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58</v>
      </c>
      <c r="B20" s="44" t="s">
        <v>18</v>
      </c>
      <c r="C20" s="78">
        <v>200</v>
      </c>
      <c r="D20" s="78">
        <v>359.4</v>
      </c>
      <c r="E20" s="41">
        <v>398</v>
      </c>
      <c r="F20" s="89">
        <f>E20/C20</f>
        <v>1.99</v>
      </c>
      <c r="G20" s="89">
        <f>E20/D20</f>
        <v>1.10740122426266</v>
      </c>
    </row>
    <row r="21" spans="1:7" ht="15.7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183</v>
      </c>
      <c r="F21" s="89">
        <f>E21/C21</f>
        <v>0.61</v>
      </c>
      <c r="G21" s="89">
        <f>E21/D21</f>
        <v>0.61</v>
      </c>
    </row>
    <row r="22" spans="1:7" ht="15.75" outlineLevel="1">
      <c r="A22" s="39" t="s">
        <v>88</v>
      </c>
      <c r="B22" s="44" t="s">
        <v>104</v>
      </c>
      <c r="C22" s="78">
        <v>40</v>
      </c>
      <c r="D22" s="78">
        <v>40</v>
      </c>
      <c r="E22" s="41">
        <v>11</v>
      </c>
      <c r="F22" s="89">
        <f>E22/C22</f>
        <v>0.275</v>
      </c>
      <c r="G22" s="89">
        <f>E22/D22</f>
        <v>0.275</v>
      </c>
    </row>
    <row r="23" spans="1:7" ht="30.75" customHeight="1" outlineLevel="1">
      <c r="A23" s="39" t="s">
        <v>84</v>
      </c>
      <c r="B23" s="44" t="s">
        <v>81</v>
      </c>
      <c r="C23" s="78">
        <v>900</v>
      </c>
      <c r="D23" s="78">
        <v>3221.8</v>
      </c>
      <c r="E23" s="78">
        <v>2665.3</v>
      </c>
      <c r="F23" s="77" t="s">
        <v>14</v>
      </c>
      <c r="G23" s="89">
        <f>E23/D23</f>
        <v>0.8272704699236452</v>
      </c>
    </row>
    <row r="24" spans="1:7" ht="15.75" outlineLevel="1">
      <c r="A24" s="39" t="s">
        <v>71</v>
      </c>
      <c r="B24" s="44" t="s">
        <v>66</v>
      </c>
      <c r="C24" s="78">
        <v>100</v>
      </c>
      <c r="D24" s="78">
        <v>100</v>
      </c>
      <c r="E24" s="41">
        <v>601.6</v>
      </c>
      <c r="F24" s="77" t="s">
        <v>14</v>
      </c>
      <c r="G24" s="77" t="s">
        <v>14</v>
      </c>
    </row>
    <row r="25" spans="1:7" ht="15.75" outlineLevel="1">
      <c r="A25" s="39" t="s">
        <v>70</v>
      </c>
      <c r="B25" s="44" t="s">
        <v>21</v>
      </c>
      <c r="C25" s="78">
        <v>600</v>
      </c>
      <c r="D25" s="78">
        <v>736.1</v>
      </c>
      <c r="E25" s="41">
        <v>1089.2</v>
      </c>
      <c r="F25" s="89">
        <f>E25/C25</f>
        <v>1.8153333333333335</v>
      </c>
      <c r="G25" s="89">
        <f>E25/D25</f>
        <v>1.4796902594756147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335.3</v>
      </c>
      <c r="F26" s="89">
        <f>E26/C26</f>
        <v>0.6247438047326253</v>
      </c>
      <c r="G26" s="89">
        <f>E26/D26</f>
        <v>0.6247438047326253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9.8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13306.700000000003</v>
      </c>
      <c r="E28" s="49">
        <f>SUM(E16:E27)</f>
        <v>12579.9</v>
      </c>
      <c r="F28" s="42">
        <f>E28/C28</f>
        <v>1.2659655831739962</v>
      </c>
      <c r="G28" s="42">
        <f>E28/D28</f>
        <v>0.9453808983444428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208951.6</v>
      </c>
      <c r="E29" s="49">
        <f>E15+E28</f>
        <v>162002.69999999995</v>
      </c>
      <c r="F29" s="42">
        <f>E29/C29</f>
        <v>0.8350529811667762</v>
      </c>
      <c r="G29" s="42">
        <f>E29/D29</f>
        <v>0.775312081840962</v>
      </c>
    </row>
    <row r="30" spans="1:249" ht="31.5">
      <c r="A30" s="48" t="s">
        <v>28</v>
      </c>
      <c r="B30" s="1" t="s">
        <v>29</v>
      </c>
      <c r="C30" s="49">
        <f>C31+C36+C37</f>
        <v>336296.7</v>
      </c>
      <c r="D30" s="49">
        <f>D31+D36+D37</f>
        <v>483340.4</v>
      </c>
      <c r="E30" s="49">
        <f>E31+E36+E37</f>
        <v>371457.39999999997</v>
      </c>
      <c r="F30" s="43">
        <f>E30/C30</f>
        <v>1.1045526167815503</v>
      </c>
      <c r="G30" s="43">
        <f>E30/D30</f>
        <v>0.7685213154124918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63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483616.4</v>
      </c>
      <c r="E31" s="49">
        <f>E32+E33+E34+E35</f>
        <v>372093.39999999997</v>
      </c>
      <c r="F31" s="43">
        <f>E31/C31</f>
        <v>1.1064438039386053</v>
      </c>
      <c r="G31" s="43">
        <f>E31/D31</f>
        <v>0.7693978119848706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47.25">
      <c r="A32" s="48" t="s">
        <v>105</v>
      </c>
      <c r="B32" s="48" t="s">
        <v>32</v>
      </c>
      <c r="C32" s="49">
        <v>131709.2</v>
      </c>
      <c r="D32" s="49">
        <v>131709.2</v>
      </c>
      <c r="E32" s="49">
        <v>124366.8</v>
      </c>
      <c r="F32" s="43">
        <f>E32/C32</f>
        <v>0.9442529451245623</v>
      </c>
      <c r="G32" s="43">
        <f>E32/D32</f>
        <v>0.9442529451245623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78.75">
      <c r="A33" s="48" t="s">
        <v>106</v>
      </c>
      <c r="B33" s="48" t="s">
        <v>33</v>
      </c>
      <c r="C33" s="49">
        <v>3410</v>
      </c>
      <c r="D33" s="49">
        <v>112280</v>
      </c>
      <c r="E33" s="49">
        <v>27153.3</v>
      </c>
      <c r="F33" s="52" t="s">
        <v>14</v>
      </c>
      <c r="G33" s="43">
        <f>E33/D33</f>
        <v>0.24183558959743498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63">
      <c r="A34" s="48" t="s">
        <v>107</v>
      </c>
      <c r="B34" s="48" t="s">
        <v>34</v>
      </c>
      <c r="C34" s="49">
        <v>201177.5</v>
      </c>
      <c r="D34" s="49">
        <v>199123.1</v>
      </c>
      <c r="E34" s="49">
        <v>181050</v>
      </c>
      <c r="F34" s="43">
        <f>E34/C34</f>
        <v>0.899951535335711</v>
      </c>
      <c r="G34" s="43">
        <f>E34/D34</f>
        <v>0.9092365476431413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108</v>
      </c>
      <c r="B35" s="48" t="s">
        <v>57</v>
      </c>
      <c r="C35" s="49">
        <v>0</v>
      </c>
      <c r="D35" s="49">
        <v>40504.1</v>
      </c>
      <c r="E35" s="49">
        <v>39523.3</v>
      </c>
      <c r="F35" s="89"/>
      <c r="G35" s="42">
        <f>E35/D35</f>
        <v>0.9757851674274951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82</v>
      </c>
      <c r="B36" s="50" t="s">
        <v>83</v>
      </c>
      <c r="C36" s="86"/>
      <c r="D36" s="87">
        <v>1193.3</v>
      </c>
      <c r="E36" s="88">
        <v>833.3</v>
      </c>
      <c r="F36" s="89"/>
      <c r="G36" s="75">
        <f>E36/D36</f>
        <v>0.698315595407693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109</v>
      </c>
      <c r="B37" s="50" t="s">
        <v>60</v>
      </c>
      <c r="C37" s="49"/>
      <c r="D37" s="76">
        <v>-1469.3</v>
      </c>
      <c r="E37" s="76">
        <v>-1469.3</v>
      </c>
      <c r="F37" s="89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99" t="s">
        <v>35</v>
      </c>
      <c r="B38" s="99"/>
      <c r="C38" s="49">
        <f>C29+C30</f>
        <v>530299.6</v>
      </c>
      <c r="D38" s="49">
        <f>D29+D30</f>
        <v>692292</v>
      </c>
      <c r="E38" s="49">
        <f>E29+E30</f>
        <v>533460.0999999999</v>
      </c>
      <c r="F38" s="42">
        <f>E38/C38</f>
        <v>1.005959838551641</v>
      </c>
      <c r="G38" s="42">
        <f>E38/D38</f>
        <v>0.7705709440525095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29">
      <selection activeCell="C33" sqref="C33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128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110</v>
      </c>
      <c r="D4" s="57" t="s">
        <v>111</v>
      </c>
      <c r="E4" s="55" t="s">
        <v>129</v>
      </c>
      <c r="F4" s="55" t="s">
        <v>56</v>
      </c>
      <c r="G4" s="55" t="s">
        <v>63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141778.9</v>
      </c>
      <c r="E5" s="78">
        <v>107422.1</v>
      </c>
      <c r="F5" s="77">
        <f>E5/C5</f>
        <v>0.8021189803984233</v>
      </c>
      <c r="G5" s="77">
        <f>E5/D5</f>
        <v>0.7576733914566978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4764.1</v>
      </c>
      <c r="E6" s="78">
        <v>5294.5</v>
      </c>
      <c r="F6" s="77">
        <f>E6/C6</f>
        <v>1.3520173646578142</v>
      </c>
      <c r="G6" s="77">
        <f>E6/D6</f>
        <v>1.1113326756365314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69.7</v>
      </c>
      <c r="F7" s="77" t="s">
        <v>14</v>
      </c>
      <c r="G7" s="77" t="s">
        <v>14</v>
      </c>
    </row>
    <row r="8" spans="1:249" s="56" customFormat="1" ht="31.5" outlineLevel="1">
      <c r="A8" s="39" t="s">
        <v>100</v>
      </c>
      <c r="B8" s="44" t="s">
        <v>101</v>
      </c>
      <c r="C8" s="78">
        <v>100.5</v>
      </c>
      <c r="D8" s="78">
        <v>100.5</v>
      </c>
      <c r="E8" s="41">
        <v>62.8</v>
      </c>
      <c r="F8" s="77">
        <f>E8/C8</f>
        <v>0.6248756218905472</v>
      </c>
      <c r="G8" s="77">
        <f>E8/D8</f>
        <v>0.6248756218905472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2385.7</v>
      </c>
      <c r="F9" s="77">
        <f>E9/C9</f>
        <v>0.7284357729534976</v>
      </c>
      <c r="G9" s="77">
        <f>E9/D9</f>
        <v>0.7284357729534976</v>
      </c>
    </row>
    <row r="10" spans="1:249" s="58" customFormat="1" ht="15.75" outlineLevel="1">
      <c r="A10" s="39" t="s">
        <v>98</v>
      </c>
      <c r="B10" s="40" t="s">
        <v>99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149927.1</v>
      </c>
      <c r="E11" s="76">
        <f>SUM(E5:E10)</f>
        <v>115234.8</v>
      </c>
      <c r="F11" s="43">
        <f>E11/C11</f>
        <v>0.8159775673934133</v>
      </c>
      <c r="G11" s="43">
        <f>E11/D11</f>
        <v>0.7686055422935547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67</v>
      </c>
      <c r="B12" s="40" t="s">
        <v>16</v>
      </c>
      <c r="C12" s="78">
        <v>3171.3</v>
      </c>
      <c r="D12" s="78">
        <v>3503.7</v>
      </c>
      <c r="E12" s="41">
        <v>2909</v>
      </c>
      <c r="F12" s="77">
        <f>E12/C12</f>
        <v>0.9172894396619682</v>
      </c>
      <c r="G12" s="77">
        <f>E12/D12</f>
        <v>0.830265148271827</v>
      </c>
    </row>
    <row r="13" spans="1:7" s="45" customFormat="1" ht="15.75" outlineLevel="1">
      <c r="A13" s="39" t="s">
        <v>75</v>
      </c>
      <c r="B13" s="40" t="s">
        <v>16</v>
      </c>
      <c r="C13" s="41">
        <v>569.5</v>
      </c>
      <c r="D13" s="41">
        <v>569.5</v>
      </c>
      <c r="E13" s="41">
        <v>543</v>
      </c>
      <c r="F13" s="77">
        <f>E13/C13</f>
        <v>0.9534679543459175</v>
      </c>
      <c r="G13" s="77">
        <f>E13/D13</f>
        <v>0.9534679543459175</v>
      </c>
    </row>
    <row r="14" spans="1:7" s="45" customFormat="1" ht="15.75" outlineLevel="1">
      <c r="A14" s="39" t="s">
        <v>59</v>
      </c>
      <c r="B14" s="44" t="s">
        <v>17</v>
      </c>
      <c r="C14" s="78">
        <v>1303.5</v>
      </c>
      <c r="D14" s="78">
        <v>1303.5</v>
      </c>
      <c r="E14" s="41">
        <v>1779.5</v>
      </c>
      <c r="F14" s="77">
        <f>E14/C14</f>
        <v>1.3651706942846182</v>
      </c>
      <c r="G14" s="77">
        <f>E14/D14</f>
        <v>1.3651706942846182</v>
      </c>
    </row>
    <row r="15" spans="1:7" s="45" customFormat="1" ht="31.5" outlineLevel="1">
      <c r="A15" s="39" t="s">
        <v>64</v>
      </c>
      <c r="B15" s="44" t="s">
        <v>65</v>
      </c>
      <c r="C15" s="41">
        <v>7</v>
      </c>
      <c r="D15" s="41">
        <v>7</v>
      </c>
      <c r="E15" s="41">
        <v>7.5</v>
      </c>
      <c r="F15" s="77">
        <f>E15/C15</f>
        <v>1.0714285714285714</v>
      </c>
      <c r="G15" s="77">
        <f>E15/D15</f>
        <v>1.0714285714285714</v>
      </c>
    </row>
    <row r="16" spans="1:7" s="45" customFormat="1" ht="15.75" outlineLevel="1">
      <c r="A16" s="39" t="s">
        <v>58</v>
      </c>
      <c r="B16" s="44" t="s">
        <v>18</v>
      </c>
      <c r="C16" s="41">
        <v>130</v>
      </c>
      <c r="D16" s="41">
        <v>130</v>
      </c>
      <c r="E16" s="41">
        <v>176.1</v>
      </c>
      <c r="F16" s="77">
        <f>E16/C16</f>
        <v>1.3546153846153846</v>
      </c>
      <c r="G16" s="77">
        <f>E16/D16</f>
        <v>1.3546153846153846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183</v>
      </c>
      <c r="F17" s="77">
        <f>E17/C17</f>
        <v>0.61</v>
      </c>
      <c r="G17" s="77">
        <f>E17/D17</f>
        <v>0.61</v>
      </c>
    </row>
    <row r="18" spans="1:7" s="45" customFormat="1" ht="15.75" outlineLevel="1">
      <c r="A18" s="39" t="s">
        <v>89</v>
      </c>
      <c r="B18" s="44" t="s">
        <v>90</v>
      </c>
      <c r="C18" s="78">
        <v>40</v>
      </c>
      <c r="D18" s="78">
        <v>40</v>
      </c>
      <c r="E18" s="41">
        <v>11</v>
      </c>
      <c r="F18" s="77">
        <f>E18/C18</f>
        <v>0.275</v>
      </c>
      <c r="G18" s="77">
        <f>E18/D18</f>
        <v>0.275</v>
      </c>
    </row>
    <row r="19" spans="1:7" s="45" customFormat="1" ht="30.75" customHeight="1" outlineLevel="1">
      <c r="A19" s="39" t="s">
        <v>91</v>
      </c>
      <c r="B19" s="44" t="s">
        <v>81</v>
      </c>
      <c r="C19" s="78">
        <v>900</v>
      </c>
      <c r="D19" s="78">
        <v>3221.8</v>
      </c>
      <c r="E19" s="78">
        <v>2655</v>
      </c>
      <c r="F19" s="77" t="s">
        <v>14</v>
      </c>
      <c r="G19" s="77">
        <f>E19/D19</f>
        <v>0.8240734992861133</v>
      </c>
    </row>
    <row r="20" spans="1:7" s="45" customFormat="1" ht="15.75" outlineLevel="1">
      <c r="A20" s="39" t="s">
        <v>71</v>
      </c>
      <c r="B20" s="44" t="s">
        <v>66</v>
      </c>
      <c r="C20" s="41">
        <v>100</v>
      </c>
      <c r="D20" s="41">
        <v>100</v>
      </c>
      <c r="E20" s="41">
        <v>601.6</v>
      </c>
      <c r="F20" s="77" t="s">
        <v>14</v>
      </c>
      <c r="G20" s="77" t="s">
        <v>14</v>
      </c>
    </row>
    <row r="21" spans="1:7" s="45" customFormat="1" ht="15.75" outlineLevel="1">
      <c r="A21" s="39" t="s">
        <v>70</v>
      </c>
      <c r="B21" s="44" t="s">
        <v>21</v>
      </c>
      <c r="C21" s="41">
        <v>350</v>
      </c>
      <c r="D21" s="41">
        <v>420.6</v>
      </c>
      <c r="E21" s="41">
        <v>665.8</v>
      </c>
      <c r="F21" s="77">
        <f>E21/C21</f>
        <v>1.9022857142857141</v>
      </c>
      <c r="G21" s="77">
        <f>E21/D21</f>
        <v>1.5829766999524486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335.3</v>
      </c>
      <c r="F22" s="77">
        <f>E22/C22</f>
        <v>0.6247438047326253</v>
      </c>
      <c r="G22" s="77">
        <f>E22/D22</f>
        <v>0.6247438047326253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>
        <v>9.8</v>
      </c>
      <c r="F23" s="77"/>
      <c r="G23" s="7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10132.800000000001</v>
      </c>
      <c r="E24" s="88">
        <f>SUM(E12:E23)</f>
        <v>9876.599999999999</v>
      </c>
      <c r="F24" s="43">
        <f>E24/C24</f>
        <v>1.3332343412526997</v>
      </c>
      <c r="G24" s="43">
        <f>E24/D24</f>
        <v>0.9747157745144479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160059.9</v>
      </c>
      <c r="E25" s="49">
        <f>E11+E24</f>
        <v>125111.4</v>
      </c>
      <c r="F25" s="52">
        <f>E25/C25</f>
        <v>0.8417584487758274</v>
      </c>
      <c r="G25" s="52">
        <f>E25/D25</f>
        <v>0.7816536184266015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</f>
        <v>336836.7</v>
      </c>
      <c r="D26" s="49">
        <f>D27+D32+D33</f>
        <v>484304.30000000005</v>
      </c>
      <c r="E26" s="49">
        <f>E27+E32+E33</f>
        <v>371715</v>
      </c>
      <c r="F26" s="43">
        <f>E26/C26</f>
        <v>1.1035466147245832</v>
      </c>
      <c r="G26" s="43">
        <f>E26/D26</f>
        <v>0.7675236416443132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485773.60000000003</v>
      </c>
      <c r="E27" s="49">
        <f>E28+E29+E30+E31</f>
        <v>373184.3</v>
      </c>
      <c r="F27" s="43">
        <f>E27/C27</f>
        <v>1.1079086690969244</v>
      </c>
      <c r="G27" s="43">
        <f>E27/D27</f>
        <v>0.7682268035973959</v>
      </c>
    </row>
    <row r="28" spans="1:249" ht="31.5">
      <c r="A28" s="48" t="s">
        <v>113</v>
      </c>
      <c r="B28" s="48" t="s">
        <v>32</v>
      </c>
      <c r="C28" s="49">
        <v>131709.2</v>
      </c>
      <c r="D28" s="49">
        <v>131709.2</v>
      </c>
      <c r="E28" s="49">
        <v>124366.8</v>
      </c>
      <c r="F28" s="43">
        <f>E28/C28</f>
        <v>0.9442529451245623</v>
      </c>
      <c r="G28" s="43">
        <f>E28/D28</f>
        <v>0.9442529451245623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114</v>
      </c>
      <c r="B29" s="48" t="s">
        <v>33</v>
      </c>
      <c r="C29" s="49">
        <v>3410</v>
      </c>
      <c r="D29" s="49">
        <v>112280</v>
      </c>
      <c r="E29" s="49">
        <v>27153.3</v>
      </c>
      <c r="F29" s="43" t="s">
        <v>14</v>
      </c>
      <c r="G29" s="43">
        <f>E29/D29</f>
        <v>0.24183558959743498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115</v>
      </c>
      <c r="B30" s="48" t="s">
        <v>34</v>
      </c>
      <c r="C30" s="49">
        <v>201177.5</v>
      </c>
      <c r="D30" s="49">
        <v>199123.1</v>
      </c>
      <c r="E30" s="49">
        <v>181050</v>
      </c>
      <c r="F30" s="43">
        <f>E30/C30</f>
        <v>0.899951535335711</v>
      </c>
      <c r="G30" s="43">
        <f>E30/D30</f>
        <v>0.9092365476431413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116</v>
      </c>
      <c r="B31" s="48" t="s">
        <v>57</v>
      </c>
      <c r="C31" s="49">
        <v>540</v>
      </c>
      <c r="D31" s="49">
        <v>42661.3</v>
      </c>
      <c r="E31" s="49">
        <v>40614.2</v>
      </c>
      <c r="F31" s="43" t="s">
        <v>14</v>
      </c>
      <c r="G31" s="42">
        <f>E31/D31</f>
        <v>0.9520150581440321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47.25">
      <c r="A32" s="48" t="s">
        <v>120</v>
      </c>
      <c r="B32" s="50" t="s">
        <v>112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31.5">
      <c r="A33" s="48" t="s">
        <v>109</v>
      </c>
      <c r="B33" s="50" t="s">
        <v>60</v>
      </c>
      <c r="C33" s="49"/>
      <c r="D33" s="76">
        <v>-1469.3</v>
      </c>
      <c r="E33" s="76">
        <v>-1469.3</v>
      </c>
      <c r="F33" s="77"/>
      <c r="G33" s="75">
        <f>E33/D33</f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15.75">
      <c r="A34" s="104" t="s">
        <v>35</v>
      </c>
      <c r="B34" s="105"/>
      <c r="C34" s="49">
        <f>C25+C26</f>
        <v>485467.7</v>
      </c>
      <c r="D34" s="49">
        <f>D25+D26</f>
        <v>644364.2000000001</v>
      </c>
      <c r="E34" s="49">
        <f>E25+E26</f>
        <v>496826.4</v>
      </c>
      <c r="F34" s="75">
        <f>E34/C34</f>
        <v>1.0233974371518435</v>
      </c>
      <c r="G34" s="75">
        <f>E34/D34</f>
        <v>0.7710335242088248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</sheetData>
  <sheetProtection/>
  <mergeCells count="7">
    <mergeCell ref="A34:B34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8"/>
  <sheetViews>
    <sheetView zoomScalePageLayoutView="0" workbookViewId="0" topLeftCell="A37">
      <selection activeCell="N99" sqref="N99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126</v>
      </c>
      <c r="B2" s="112"/>
      <c r="C2" s="112"/>
      <c r="D2" s="112"/>
      <c r="E2" s="112"/>
      <c r="F2" s="112"/>
      <c r="G2" s="34"/>
    </row>
    <row r="3" spans="1:11" ht="13.5" customHeight="1">
      <c r="A3" s="113" t="s">
        <v>2</v>
      </c>
      <c r="B3" s="113" t="s">
        <v>3</v>
      </c>
      <c r="C3" s="115" t="s">
        <v>117</v>
      </c>
      <c r="D3" s="116" t="s">
        <v>118</v>
      </c>
      <c r="E3" s="61" t="s">
        <v>38</v>
      </c>
      <c r="F3" s="79" t="s">
        <v>76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4"/>
      <c r="B4" s="114"/>
      <c r="C4" s="114"/>
      <c r="D4" s="117"/>
      <c r="E4" s="96" t="s">
        <v>127</v>
      </c>
      <c r="F4" s="93" t="s">
        <v>77</v>
      </c>
      <c r="G4" s="64" t="s">
        <v>68</v>
      </c>
      <c r="H4" s="65" t="s">
        <v>40</v>
      </c>
      <c r="I4" s="65" t="s">
        <v>41</v>
      </c>
      <c r="J4" s="97" t="s">
        <v>92</v>
      </c>
      <c r="K4" s="97" t="s">
        <v>69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15466.400000000001</v>
      </c>
      <c r="E5" s="4">
        <f>E6+E7+E8+E9+E10+E11+E12+E13+E14</f>
        <v>11877.2</v>
      </c>
      <c r="F5" s="4">
        <f>F6+F7+F8+F9+F10+F11+F12+F13+F14</f>
        <v>0</v>
      </c>
      <c r="G5" s="5">
        <f>E5/C5</f>
        <v>0.8042578836530583</v>
      </c>
      <c r="H5" s="16" t="e">
        <f>E5/#REF!</f>
        <v>#REF!</v>
      </c>
      <c r="I5" s="16" t="e">
        <f>E5/#REF!</f>
        <v>#REF!</v>
      </c>
      <c r="J5" s="16">
        <f>E5/C5</f>
        <v>0.8042578836530583</v>
      </c>
      <c r="K5" s="15">
        <f>E5/D5</f>
        <v>0.767935654063001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369.5</v>
      </c>
      <c r="F6" s="68"/>
      <c r="G6" s="69"/>
      <c r="H6" s="70"/>
      <c r="I6" s="70"/>
      <c r="J6" s="70">
        <f>E6/C6</f>
        <v>0.7632720512290848</v>
      </c>
      <c r="K6" s="70">
        <f>E6/D6</f>
        <v>0.7632720512290848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143.4</v>
      </c>
      <c r="F7" s="68"/>
      <c r="G7" s="69"/>
      <c r="H7" s="70"/>
      <c r="I7" s="70"/>
      <c r="J7" s="70">
        <f>E7/C7</f>
        <v>0.62784588441331</v>
      </c>
      <c r="K7" s="70">
        <f>E7/D7</f>
        <v>0.62784588441331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322.6</v>
      </c>
      <c r="F8" s="67"/>
      <c r="G8" s="69"/>
      <c r="H8" s="70"/>
      <c r="I8" s="70"/>
      <c r="J8" s="70">
        <f>E8/C8</f>
        <v>0.8335917312661499</v>
      </c>
      <c r="K8" s="70">
        <f>E8/D8</f>
        <v>0.8335917312661499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275.4</v>
      </c>
      <c r="F9" s="68"/>
      <c r="G9" s="69"/>
      <c r="H9" s="70"/>
      <c r="I9" s="70"/>
      <c r="J9" s="70">
        <f>E9/C9</f>
        <v>0.6479999999999999</v>
      </c>
      <c r="K9" s="70">
        <f>E9/D9</f>
        <v>0.6479999999999999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102.2</v>
      </c>
      <c r="F10" s="68"/>
      <c r="G10" s="69"/>
      <c r="H10" s="70"/>
      <c r="I10" s="70"/>
      <c r="J10" s="70">
        <f>E10/C10</f>
        <v>1.427374301675978</v>
      </c>
      <c r="K10" s="70">
        <f>E10/D10</f>
        <v>1.427374301675978</v>
      </c>
    </row>
    <row r="11" spans="1:11" ht="12.75">
      <c r="A11" s="66" t="s">
        <v>47</v>
      </c>
      <c r="B11" s="63"/>
      <c r="C11" s="71">
        <v>1508</v>
      </c>
      <c r="D11" s="71">
        <v>1592</v>
      </c>
      <c r="E11" s="68">
        <v>1084.1</v>
      </c>
      <c r="F11" s="68"/>
      <c r="G11" s="69"/>
      <c r="H11" s="70"/>
      <c r="I11" s="70"/>
      <c r="J11" s="70">
        <f>E11/C11</f>
        <v>0.7188992042440318</v>
      </c>
      <c r="K11" s="70">
        <f>E11/D11</f>
        <v>0.680967336683417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120</v>
      </c>
      <c r="F12" s="68"/>
      <c r="G12" s="69"/>
      <c r="H12" s="70"/>
      <c r="I12" s="70"/>
      <c r="J12" s="70">
        <f>E12/C12</f>
        <v>0.6670372429127293</v>
      </c>
      <c r="K12" s="70">
        <f>E12/D12</f>
        <v>0.6670372429127293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216.9</v>
      </c>
      <c r="F13" s="68"/>
      <c r="G13" s="69"/>
      <c r="H13" s="70"/>
      <c r="I13" s="70"/>
      <c r="J13" s="70">
        <f>E13/C13</f>
        <v>0.7699680511182109</v>
      </c>
      <c r="K13" s="70">
        <f>E13/D13</f>
        <v>0.7699680511182109</v>
      </c>
    </row>
    <row r="14" spans="1:11" ht="12.75">
      <c r="A14" s="66" t="s">
        <v>50</v>
      </c>
      <c r="B14" s="63"/>
      <c r="C14" s="71">
        <v>11202.2</v>
      </c>
      <c r="D14" s="71">
        <v>11816.7</v>
      </c>
      <c r="E14" s="68">
        <v>9243.1</v>
      </c>
      <c r="F14" s="68"/>
      <c r="G14" s="69"/>
      <c r="H14" s="70"/>
      <c r="I14" s="70"/>
      <c r="J14" s="70">
        <f>E14/C14</f>
        <v>0.8251147096106122</v>
      </c>
      <c r="K14" s="70">
        <f>E14/D14</f>
        <v>0.7822065382044057</v>
      </c>
    </row>
    <row r="15" spans="1:11" ht="12.75">
      <c r="A15" s="10" t="s">
        <v>72</v>
      </c>
      <c r="B15" s="21" t="s">
        <v>74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9555.3</v>
      </c>
      <c r="F15" s="12">
        <f>F16+F17+F18+F19+F20+F21+F22+F23+F24</f>
        <v>0</v>
      </c>
      <c r="G15" s="30">
        <f>E15/C15</f>
        <v>0.9160307538921697</v>
      </c>
      <c r="H15" s="30"/>
      <c r="I15" s="30"/>
      <c r="J15" s="15">
        <f>E15/C15</f>
        <v>0.9160307538921697</v>
      </c>
      <c r="K15" s="15">
        <f>E15/D15</f>
        <v>0.9160307538921697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1013.6</v>
      </c>
      <c r="F16" s="68"/>
      <c r="G16" s="69"/>
      <c r="H16" s="5"/>
      <c r="I16" s="69"/>
      <c r="J16" s="70">
        <f>E16/C16</f>
        <v>0.9160415725259828</v>
      </c>
      <c r="K16" s="70">
        <f>E16/D16</f>
        <v>0.9160415725259828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571.2</v>
      </c>
      <c r="F17" s="68"/>
      <c r="G17" s="69"/>
      <c r="H17" s="5"/>
      <c r="I17" s="69"/>
      <c r="J17" s="70">
        <f>E17/C17</f>
        <v>0.9161186848436248</v>
      </c>
      <c r="K17" s="70">
        <f>E17/D17</f>
        <v>0.9161186848436248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880.4</v>
      </c>
      <c r="F18" s="68"/>
      <c r="G18" s="69"/>
      <c r="H18" s="5"/>
      <c r="I18" s="69"/>
      <c r="J18" s="70">
        <f>E18/C18</f>
        <v>0.9159384103204328</v>
      </c>
      <c r="K18" s="70">
        <f>E18/D18</f>
        <v>0.9159384103204328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1021</v>
      </c>
      <c r="F19" s="68"/>
      <c r="G19" s="69"/>
      <c r="H19" s="5"/>
      <c r="I19" s="69"/>
      <c r="J19" s="70">
        <f>E19/C19</f>
        <v>0.9160236856271309</v>
      </c>
      <c r="K19" s="70">
        <f>E19/D19</f>
        <v>0.9160236856271309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723.6</v>
      </c>
      <c r="F20" s="68"/>
      <c r="G20" s="69"/>
      <c r="H20" s="5"/>
      <c r="I20" s="69"/>
      <c r="J20" s="70">
        <f>E20/C20</f>
        <v>0.9160653247246487</v>
      </c>
      <c r="K20" s="70">
        <f>E20/D20</f>
        <v>0.9160653247246487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1107.6</v>
      </c>
      <c r="F21" s="68"/>
      <c r="G21" s="69"/>
      <c r="H21" s="5"/>
      <c r="I21" s="69"/>
      <c r="J21" s="70">
        <f>E21/C21</f>
        <v>0.9160532627574228</v>
      </c>
      <c r="K21" s="70">
        <f>E21/D21</f>
        <v>0.9160532627574228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947</v>
      </c>
      <c r="F22" s="68"/>
      <c r="G22" s="69"/>
      <c r="H22" s="5"/>
      <c r="I22" s="69"/>
      <c r="J22" s="70">
        <f>E22/C22</f>
        <v>0.9160379183594506</v>
      </c>
      <c r="K22" s="70">
        <f>E22/D22</f>
        <v>0.9160379183594506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1263.7</v>
      </c>
      <c r="F23" s="68"/>
      <c r="G23" s="69"/>
      <c r="H23" s="30"/>
      <c r="I23" s="69"/>
      <c r="J23" s="70">
        <f>E23/C23</f>
        <v>0.9160565422254441</v>
      </c>
      <c r="K23" s="70">
        <f>E23/D23</f>
        <v>0.9160565422254441</v>
      </c>
    </row>
    <row r="24" spans="1:11" ht="12.75">
      <c r="A24" s="66" t="s">
        <v>50</v>
      </c>
      <c r="B24" s="72"/>
      <c r="C24" s="73">
        <v>2213.1</v>
      </c>
      <c r="D24" s="73">
        <v>2213.1</v>
      </c>
      <c r="E24" s="68">
        <v>2027.2</v>
      </c>
      <c r="F24" s="68"/>
      <c r="G24" s="69"/>
      <c r="H24" s="5"/>
      <c r="I24" s="69"/>
      <c r="J24" s="70">
        <f>E24/C24</f>
        <v>0.9160001807419458</v>
      </c>
      <c r="K24" s="70">
        <f>E24/D24</f>
        <v>0.9160001807419458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66.8</v>
      </c>
      <c r="E25" s="4">
        <f>E26+E27+E28+E29+E30+E31+E32+E33+E34</f>
        <v>69.80000000000001</v>
      </c>
      <c r="F25" s="4">
        <f>F26+F27+F28+F29+F30+F31+F32+F33+F34</f>
        <v>0</v>
      </c>
      <c r="G25" s="30">
        <f>E25/C25</f>
        <v>8.211764705882354</v>
      </c>
      <c r="H25" s="5" t="e">
        <f>E25/#REF!</f>
        <v>#REF!</v>
      </c>
      <c r="I25" s="5" t="e">
        <f>E25/#REF!</f>
        <v>#REF!</v>
      </c>
      <c r="J25" s="15" t="s">
        <v>14</v>
      </c>
      <c r="K25" s="15">
        <f>E25/D25</f>
        <v>1.0449101796407188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>
        <v>0.6</v>
      </c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2.1</v>
      </c>
      <c r="F31" s="68"/>
      <c r="G31" s="69"/>
      <c r="H31" s="70"/>
      <c r="I31" s="70"/>
      <c r="J31" s="70">
        <f>E31/C31</f>
        <v>1.4000000000000001</v>
      </c>
      <c r="K31" s="70">
        <f>E31/D31</f>
        <v>1.4000000000000001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61.6</v>
      </c>
      <c r="E33" s="68">
        <v>61.6</v>
      </c>
      <c r="F33" s="68"/>
      <c r="G33" s="69"/>
      <c r="H33" s="70"/>
      <c r="I33" s="70"/>
      <c r="J33" s="70" t="s">
        <v>14</v>
      </c>
      <c r="K33" s="70">
        <f>E33/D33</f>
        <v>1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5111.5</v>
      </c>
      <c r="E35" s="4">
        <f>E36+E37+E38+E39+E40+E41+E42+E43+E44</f>
        <v>2858.6</v>
      </c>
      <c r="F35" s="4">
        <f>F36+F37+F38+F39+F40+F41+F42+F43+F44</f>
        <v>0</v>
      </c>
      <c r="G35" s="30">
        <f>E35/C35</f>
        <v>0.5693855193705806</v>
      </c>
      <c r="H35" s="16"/>
      <c r="I35" s="16"/>
      <c r="J35" s="15">
        <f>E35/C35</f>
        <v>0.5693855193705806</v>
      </c>
      <c r="K35" s="16">
        <f>E35/D35</f>
        <v>0.559248752812286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459.9</v>
      </c>
      <c r="F36" s="71"/>
      <c r="G36" s="69"/>
      <c r="H36" s="70"/>
      <c r="I36" s="70"/>
      <c r="J36" s="70">
        <f>E36/C36</f>
        <v>1.484985469809493</v>
      </c>
      <c r="K36" s="70">
        <f>E36/D36</f>
        <v>1.484985469809493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366.3</v>
      </c>
      <c r="F37" s="71"/>
      <c r="G37" s="69"/>
      <c r="H37" s="70"/>
      <c r="I37" s="70"/>
      <c r="J37" s="70">
        <f>E37/C37</f>
        <v>1.4535714285714285</v>
      </c>
      <c r="K37" s="70">
        <f>E37/D37</f>
        <v>1.4535714285714285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570.9</v>
      </c>
      <c r="F38" s="71"/>
      <c r="G38" s="69"/>
      <c r="H38" s="70"/>
      <c r="I38" s="70"/>
      <c r="J38" s="70">
        <f>E38/C38</f>
        <v>1.5471544715447154</v>
      </c>
      <c r="K38" s="70">
        <f>E38/D38</f>
        <v>1.5471544715447154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64.2</v>
      </c>
      <c r="F39" s="71"/>
      <c r="G39" s="69"/>
      <c r="H39" s="70"/>
      <c r="I39" s="70"/>
      <c r="J39" s="70">
        <f>E39/C39</f>
        <v>0.09218839747271684</v>
      </c>
      <c r="K39" s="70">
        <f>E39/D39</f>
        <v>0.09218839747271684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28.4</v>
      </c>
      <c r="F40" s="71"/>
      <c r="G40" s="69"/>
      <c r="H40" s="70"/>
      <c r="I40" s="70"/>
      <c r="J40" s="70">
        <f>E40/C40</f>
        <v>0.25177304964539005</v>
      </c>
      <c r="K40" s="70">
        <f>E40/D40</f>
        <v>0.25177304964539005</v>
      </c>
    </row>
    <row r="41" spans="1:11" ht="12.75">
      <c r="A41" s="66" t="s">
        <v>47</v>
      </c>
      <c r="B41" s="63"/>
      <c r="C41" s="67">
        <v>180</v>
      </c>
      <c r="D41" s="67">
        <v>271</v>
      </c>
      <c r="E41" s="71">
        <v>133.6</v>
      </c>
      <c r="F41" s="71"/>
      <c r="G41" s="69"/>
      <c r="H41" s="70"/>
      <c r="I41" s="70"/>
      <c r="J41" s="70">
        <f>E41/C41</f>
        <v>0.7422222222222222</v>
      </c>
      <c r="K41" s="70">
        <f>E41/D41</f>
        <v>0.4929889298892989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209.8</v>
      </c>
      <c r="F42" s="71"/>
      <c r="G42" s="69"/>
      <c r="H42" s="70"/>
      <c r="I42" s="70"/>
      <c r="J42" s="70">
        <f>E42/C42</f>
        <v>0.8886065226598899</v>
      </c>
      <c r="K42" s="70">
        <f>E42/D42</f>
        <v>0.8886065226598899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32.2</v>
      </c>
      <c r="F43" s="71"/>
      <c r="G43" s="69"/>
      <c r="H43" s="70"/>
      <c r="I43" s="70"/>
      <c r="J43" s="70">
        <f>E43/C43</f>
        <v>0.09640718562874252</v>
      </c>
      <c r="K43" s="70">
        <f>E43/D43</f>
        <v>0.09640718562874252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993.3</v>
      </c>
      <c r="F44" s="71"/>
      <c r="G44" s="69"/>
      <c r="H44" s="70"/>
      <c r="I44" s="70"/>
      <c r="J44" s="70">
        <f>E44/C44</f>
        <v>0.3925311203319502</v>
      </c>
      <c r="K44" s="70">
        <f>E44/D44</f>
        <v>0.3925311203319502</v>
      </c>
      <c r="L44" s="94"/>
    </row>
    <row r="45" spans="1:12" s="8" customFormat="1" ht="12.75">
      <c r="A45" s="7" t="s">
        <v>93</v>
      </c>
      <c r="B45" s="3" t="s">
        <v>94</v>
      </c>
      <c r="C45" s="4">
        <f>C46+C47+C48+C49+C50+C51+C52+C53+C54</f>
        <v>3817.9</v>
      </c>
      <c r="D45" s="4">
        <f>D46+D47+D48+D49+D50+D51+D52+D53+D54</f>
        <v>4892.8</v>
      </c>
      <c r="E45" s="4">
        <f>E46+E47+E48+E49+E50+E51+E52+E53+E54</f>
        <v>4211.3</v>
      </c>
      <c r="F45" s="4">
        <f>F46+F47+F48+F49+F50+F51+F52+F53+F54</f>
        <v>0</v>
      </c>
      <c r="G45" s="5">
        <f>E45/C45</f>
        <v>1.1030409387359543</v>
      </c>
      <c r="H45" s="16" t="e">
        <f>E45/#REF!</f>
        <v>#REF!</v>
      </c>
      <c r="I45" s="16" t="e">
        <f>E45/#REF!</f>
        <v>#REF!</v>
      </c>
      <c r="J45" s="15">
        <f>E45/C45</f>
        <v>1.1030409387359543</v>
      </c>
      <c r="K45" s="16">
        <f>E45/D45</f>
        <v>0.86071370176586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72</v>
      </c>
      <c r="F46" s="71"/>
      <c r="G46" s="69"/>
      <c r="H46" s="70"/>
      <c r="I46" s="70"/>
      <c r="J46" s="70">
        <f>E46/C46</f>
        <v>0.75</v>
      </c>
      <c r="K46" s="70">
        <f>E46/D46</f>
        <v>0.75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9.3</v>
      </c>
      <c r="F47" s="71"/>
      <c r="G47" s="69"/>
      <c r="H47" s="70"/>
      <c r="I47" s="70"/>
      <c r="J47" s="70">
        <f>E47/C47</f>
        <v>0.8454545454545456</v>
      </c>
      <c r="K47" s="70">
        <f>E47/D47</f>
        <v>0.8454545454545456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180.4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303.4</v>
      </c>
      <c r="F49" s="71"/>
      <c r="G49" s="69"/>
      <c r="H49" s="70"/>
      <c r="I49" s="70"/>
      <c r="J49" s="70">
        <f>E49/C49</f>
        <v>0.7536015896671633</v>
      </c>
      <c r="K49" s="70">
        <f>E49/D49</f>
        <v>0.7536015896671633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60.2</v>
      </c>
      <c r="F50" s="71"/>
      <c r="G50" s="69"/>
      <c r="H50" s="70"/>
      <c r="I50" s="70"/>
      <c r="J50" s="70">
        <f>E50/C50</f>
        <v>1.0033333333333334</v>
      </c>
      <c r="K50" s="70">
        <f>E50/D50</f>
        <v>1.0033333333333334</v>
      </c>
      <c r="L50" s="94"/>
    </row>
    <row r="51" spans="1:12" ht="15" customHeight="1">
      <c r="A51" s="66" t="s">
        <v>47</v>
      </c>
      <c r="B51" s="63"/>
      <c r="C51" s="6">
        <v>4</v>
      </c>
      <c r="D51" s="6">
        <v>28.5</v>
      </c>
      <c r="E51" s="71">
        <v>45.6</v>
      </c>
      <c r="F51" s="71"/>
      <c r="G51" s="69"/>
      <c r="H51" s="70"/>
      <c r="I51" s="70"/>
      <c r="J51" s="70" t="s">
        <v>14</v>
      </c>
      <c r="K51" s="70">
        <f>E51/D51</f>
        <v>1.6</v>
      </c>
      <c r="L51" s="94"/>
    </row>
    <row r="52" spans="1:12" ht="12.75">
      <c r="A52" s="66" t="s">
        <v>48</v>
      </c>
      <c r="B52" s="63"/>
      <c r="C52" s="6"/>
      <c r="D52" s="6"/>
      <c r="E52" s="71">
        <v>0.2</v>
      </c>
      <c r="F52" s="71"/>
      <c r="G52" s="69"/>
      <c r="H52" s="70"/>
      <c r="I52" s="70"/>
      <c r="J52" s="70"/>
      <c r="K52" s="70"/>
      <c r="L52" s="95"/>
    </row>
    <row r="53" spans="1:249" ht="12.75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4189.7</v>
      </c>
      <c r="E54" s="71">
        <v>3540.2</v>
      </c>
      <c r="F54" s="71"/>
      <c r="G54" s="69"/>
      <c r="H54" s="70"/>
      <c r="I54" s="70"/>
      <c r="J54" s="70">
        <f>E54/C54</f>
        <v>1.1277036281973687</v>
      </c>
      <c r="K54" s="70">
        <f>E54/D54</f>
        <v>0.8449769673246295</v>
      </c>
    </row>
    <row r="55" spans="1:249" ht="12.75">
      <c r="A55" s="7" t="s">
        <v>95</v>
      </c>
      <c r="B55" s="3" t="s">
        <v>86</v>
      </c>
      <c r="C55" s="4">
        <f>C56+C57+C58+C59+C60+C61+C62+C63+C64</f>
        <v>8796.9</v>
      </c>
      <c r="D55" s="4">
        <f>D56+D57+D58+D59+D60+D61+D62+D63+D64</f>
        <v>9749.099999999999</v>
      </c>
      <c r="E55" s="4">
        <f>E56+E57+E58+E59+E60+E61+E62+E63+E64</f>
        <v>5615.8</v>
      </c>
      <c r="F55" s="4">
        <f>F56+F57+F58+F59+F60+F61+F62+F63+F64</f>
        <v>0</v>
      </c>
      <c r="G55" s="5">
        <f>E55/C55</f>
        <v>0.6383839761734248</v>
      </c>
      <c r="H55" s="16" t="e">
        <f>E55/#REF!</f>
        <v>#REF!</v>
      </c>
      <c r="I55" s="16" t="e">
        <f>E55/#REF!</f>
        <v>#REF!</v>
      </c>
      <c r="J55" s="15">
        <f>E55/C55</f>
        <v>0.6383839761734248</v>
      </c>
      <c r="K55" s="16">
        <f>E55/D55</f>
        <v>0.5760326594249726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808.8</v>
      </c>
      <c r="F56" s="71"/>
      <c r="G56" s="69"/>
      <c r="H56" s="70"/>
      <c r="I56" s="70"/>
      <c r="J56" s="70">
        <f>E56/C56</f>
        <v>0.66398489450784</v>
      </c>
      <c r="K56" s="70">
        <f>E56/D56</f>
        <v>0.66398489450784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487.7</v>
      </c>
      <c r="F57" s="71"/>
      <c r="G57" s="69"/>
      <c r="H57" s="70"/>
      <c r="I57" s="70"/>
      <c r="J57" s="70">
        <f>E57/C57</f>
        <v>1.0852247441032488</v>
      </c>
      <c r="K57" s="70">
        <f>E57/D57</f>
        <v>1.0852247441032488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522.6</v>
      </c>
      <c r="F58" s="71"/>
      <c r="G58" s="69"/>
      <c r="H58" s="70"/>
      <c r="I58" s="70"/>
      <c r="J58" s="70">
        <f>E58/C58</f>
        <v>0.6288808664259928</v>
      </c>
      <c r="K58" s="70">
        <f>E58/D58</f>
        <v>0.6288808664259928</v>
      </c>
      <c r="L58" s="95"/>
    </row>
    <row r="59" spans="1:12" ht="12.75">
      <c r="A59" s="66" t="s">
        <v>45</v>
      </c>
      <c r="B59" s="63"/>
      <c r="C59" s="6">
        <v>1192.3</v>
      </c>
      <c r="D59" s="6">
        <v>1352.3</v>
      </c>
      <c r="E59" s="71">
        <v>629.1</v>
      </c>
      <c r="F59" s="71"/>
      <c r="G59" s="69"/>
      <c r="H59" s="70"/>
      <c r="I59" s="70"/>
      <c r="J59" s="70">
        <f>E59/C59</f>
        <v>0.5276356621655623</v>
      </c>
      <c r="K59" s="70">
        <f>E59/D59</f>
        <v>0.4652074243880796</v>
      </c>
      <c r="L59" s="94"/>
    </row>
    <row r="60" spans="1:12" ht="13.5" customHeight="1">
      <c r="A60" s="66" t="s">
        <v>46</v>
      </c>
      <c r="B60" s="63"/>
      <c r="C60" s="6">
        <v>440</v>
      </c>
      <c r="D60" s="6">
        <v>440</v>
      </c>
      <c r="E60" s="71">
        <v>316.4</v>
      </c>
      <c r="F60" s="71"/>
      <c r="G60" s="69"/>
      <c r="H60" s="70"/>
      <c r="I60" s="70"/>
      <c r="J60" s="70">
        <f>E60/C60</f>
        <v>0.719090909090909</v>
      </c>
      <c r="K60" s="70">
        <f>E60/D60</f>
        <v>0.719090909090909</v>
      </c>
      <c r="L60" s="94"/>
    </row>
    <row r="61" spans="1:12" ht="15.75" customHeight="1">
      <c r="A61" s="66" t="s">
        <v>47</v>
      </c>
      <c r="B61" s="63"/>
      <c r="C61" s="6">
        <v>907.7</v>
      </c>
      <c r="D61" s="6">
        <v>918.2</v>
      </c>
      <c r="E61" s="71">
        <v>559.4</v>
      </c>
      <c r="F61" s="71"/>
      <c r="G61" s="69"/>
      <c r="H61" s="70"/>
      <c r="I61" s="70"/>
      <c r="J61" s="70">
        <f>E61/C61</f>
        <v>0.6162829128566707</v>
      </c>
      <c r="K61" s="70">
        <f>E61/D61</f>
        <v>0.6092354606839469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318.1</v>
      </c>
      <c r="F62" s="71"/>
      <c r="G62" s="69"/>
      <c r="H62" s="70"/>
      <c r="I62" s="70"/>
      <c r="J62" s="70">
        <f>E62/C62</f>
        <v>0.6733700254022016</v>
      </c>
      <c r="K62" s="70">
        <f>E62/D62</f>
        <v>0.6733700254022016</v>
      </c>
      <c r="L62" s="95"/>
    </row>
    <row r="63" spans="1:249" ht="12.75">
      <c r="A63" s="66" t="s">
        <v>49</v>
      </c>
      <c r="B63" s="63"/>
      <c r="C63" s="71">
        <v>761.8</v>
      </c>
      <c r="D63" s="71">
        <v>813.5</v>
      </c>
      <c r="E63" s="71">
        <v>467.7</v>
      </c>
      <c r="F63" s="71"/>
      <c r="G63" s="69"/>
      <c r="H63" s="70"/>
      <c r="I63" s="70"/>
      <c r="J63" s="70">
        <f>E63/C63</f>
        <v>0.6139406668416908</v>
      </c>
      <c r="K63" s="70">
        <f>E63/D63</f>
        <v>0.5749231714812538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3254.2</v>
      </c>
      <c r="E64" s="71">
        <v>1506</v>
      </c>
      <c r="F64" s="71"/>
      <c r="G64" s="69"/>
      <c r="H64" s="70"/>
      <c r="I64" s="70"/>
      <c r="J64" s="70">
        <f>E64/C64</f>
        <v>0.5966246731637747</v>
      </c>
      <c r="K64" s="70">
        <f>E64/D64</f>
        <v>0.46278655276258374</v>
      </c>
    </row>
    <row r="65" spans="1:11" ht="12.75">
      <c r="A65" s="122" t="s">
        <v>15</v>
      </c>
      <c r="B65" s="123"/>
      <c r="C65" s="13">
        <f>C5+C15+C25+C35+C45+C55</f>
        <v>42842.9</v>
      </c>
      <c r="D65" s="13">
        <f>D5+D15+D25+D35+D45+D55</f>
        <v>45717.799999999996</v>
      </c>
      <c r="E65" s="13">
        <f>E5+E15+E25+E35+E45+E55</f>
        <v>34188</v>
      </c>
      <c r="F65" s="13">
        <f>F5+F15+F25+F35+F45+F55</f>
        <v>0</v>
      </c>
      <c r="G65" s="14">
        <f>E65/C65</f>
        <v>0.7979851970804964</v>
      </c>
      <c r="H65" s="14" t="e">
        <f>E65/#REF!</f>
        <v>#REF!</v>
      </c>
      <c r="I65" s="14" t="e">
        <f>E65/#REF!</f>
        <v>#REF!</v>
      </c>
      <c r="J65" s="26">
        <f>E65/C65</f>
        <v>0.7979851970804964</v>
      </c>
      <c r="K65" s="26">
        <f>E65/D65</f>
        <v>0.7478050124896649</v>
      </c>
    </row>
    <row r="66" spans="1:11" ht="12.75">
      <c r="A66" s="7" t="s">
        <v>78</v>
      </c>
      <c r="B66" s="28" t="s">
        <v>16</v>
      </c>
      <c r="C66" s="4">
        <f>C67</f>
        <v>2209</v>
      </c>
      <c r="D66" s="4">
        <f>D67</f>
        <v>2629</v>
      </c>
      <c r="E66" s="4">
        <f>E67</f>
        <v>2047.6</v>
      </c>
      <c r="F66" s="4">
        <f>F67</f>
        <v>0</v>
      </c>
      <c r="G66" s="5">
        <f>E66/C66</f>
        <v>0.926935264825713</v>
      </c>
      <c r="H66" s="5" t="e">
        <f>E66/#REF!</f>
        <v>#REF!</v>
      </c>
      <c r="I66" s="5" t="e">
        <f>E66/#REF!</f>
        <v>#REF!</v>
      </c>
      <c r="J66" s="15">
        <f>E66/C66</f>
        <v>0.926935264825713</v>
      </c>
      <c r="K66" s="16">
        <f>E66/D66</f>
        <v>0.7788512742487638</v>
      </c>
    </row>
    <row r="67" spans="1:11" ht="12.75">
      <c r="A67" s="66" t="s">
        <v>50</v>
      </c>
      <c r="B67" s="63"/>
      <c r="C67" s="6">
        <v>2209</v>
      </c>
      <c r="D67" s="6">
        <v>2629</v>
      </c>
      <c r="E67" s="71">
        <v>2047.6</v>
      </c>
      <c r="F67" s="68"/>
      <c r="G67" s="69"/>
      <c r="H67" s="69"/>
      <c r="I67" s="69"/>
      <c r="J67" s="70">
        <f>E67/C67</f>
        <v>0.926935264825713</v>
      </c>
      <c r="K67" s="70">
        <f>E67/D67</f>
        <v>0.7788512742487638</v>
      </c>
    </row>
    <row r="68" spans="1:249" ht="12.75">
      <c r="A68" s="10" t="s">
        <v>119</v>
      </c>
      <c r="B68" s="84" t="s">
        <v>81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70"/>
      <c r="K68" s="7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s="9" customFormat="1" ht="12" customHeight="1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</row>
    <row r="70" spans="1:249" s="9" customFormat="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</row>
    <row r="71" spans="1:249" s="9" customFormat="1" ht="12.75" customHeight="1">
      <c r="A71" s="7" t="s">
        <v>79</v>
      </c>
      <c r="B71" s="27" t="s">
        <v>51</v>
      </c>
      <c r="C71" s="4">
        <f>C72</f>
        <v>250</v>
      </c>
      <c r="D71" s="4">
        <f>D72</f>
        <v>315.5</v>
      </c>
      <c r="E71" s="4">
        <f>E72</f>
        <v>423.5</v>
      </c>
      <c r="F71" s="4">
        <f>F72</f>
        <v>0</v>
      </c>
      <c r="G71" s="5">
        <f>E71/C71</f>
        <v>1.694</v>
      </c>
      <c r="H71" s="16" t="s">
        <v>14</v>
      </c>
      <c r="I71" s="16" t="s">
        <v>14</v>
      </c>
      <c r="J71" s="15">
        <f>E71/C71</f>
        <v>1.694</v>
      </c>
      <c r="K71" s="15">
        <f>E71/D71</f>
        <v>1.3423137876386688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</row>
    <row r="72" spans="1:249" s="9" customFormat="1" ht="12.75">
      <c r="A72" s="66" t="s">
        <v>50</v>
      </c>
      <c r="B72" s="72"/>
      <c r="C72" s="6">
        <v>250</v>
      </c>
      <c r="D72" s="6">
        <v>315.5</v>
      </c>
      <c r="E72" s="71">
        <v>423.5</v>
      </c>
      <c r="F72" s="68"/>
      <c r="G72" s="69"/>
      <c r="H72" s="70"/>
      <c r="I72" s="70"/>
      <c r="J72" s="70">
        <f>E72/C72</f>
        <v>1.694</v>
      </c>
      <c r="K72" s="70">
        <f>E72/D72</f>
        <v>1.3423137876386688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</row>
    <row r="73" spans="1:249" s="9" customFormat="1" ht="25.5">
      <c r="A73" s="7" t="s">
        <v>96</v>
      </c>
      <c r="B73" s="27" t="s">
        <v>97</v>
      </c>
      <c r="C73" s="12">
        <f>C74</f>
        <v>70</v>
      </c>
      <c r="D73" s="12">
        <f>D74</f>
        <v>229.4</v>
      </c>
      <c r="E73" s="12">
        <f>E74</f>
        <v>221.9</v>
      </c>
      <c r="F73" s="85"/>
      <c r="G73" s="30"/>
      <c r="H73" s="15"/>
      <c r="I73" s="15"/>
      <c r="J73" s="15" t="s">
        <v>14</v>
      </c>
      <c r="K73" s="15">
        <f>E73/D73</f>
        <v>0.9673060156931125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</row>
    <row r="74" spans="1:249" s="9" customFormat="1" ht="12.75">
      <c r="A74" s="66" t="s">
        <v>50</v>
      </c>
      <c r="B74" s="72"/>
      <c r="C74" s="6">
        <v>70</v>
      </c>
      <c r="D74" s="6">
        <v>229.4</v>
      </c>
      <c r="E74" s="71">
        <v>221.9</v>
      </c>
      <c r="F74" s="68"/>
      <c r="G74" s="69"/>
      <c r="H74" s="70"/>
      <c r="I74" s="70"/>
      <c r="J74" s="70" t="s">
        <v>14</v>
      </c>
      <c r="K74" s="70">
        <f>E74/D74</f>
        <v>0.9673060156931125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</row>
    <row r="75" spans="1:249" s="9" customFormat="1" ht="13.5" customHeight="1">
      <c r="A75" s="122" t="s">
        <v>26</v>
      </c>
      <c r="B75" s="123"/>
      <c r="C75" s="13">
        <f>C66+C71</f>
        <v>2459</v>
      </c>
      <c r="D75" s="13">
        <f>D66+D71</f>
        <v>2944.5</v>
      </c>
      <c r="E75" s="13">
        <f>E66+E71+E68+E73</f>
        <v>2703.3</v>
      </c>
      <c r="F75" s="13">
        <f>F66+F71</f>
        <v>0</v>
      </c>
      <c r="G75" s="14">
        <f>E75/C75</f>
        <v>1.0993493289955267</v>
      </c>
      <c r="H75" s="16" t="s">
        <v>14</v>
      </c>
      <c r="I75" s="16" t="s">
        <v>14</v>
      </c>
      <c r="J75" s="26">
        <f>E75/C75</f>
        <v>1.0993493289955267</v>
      </c>
      <c r="K75" s="26">
        <f>E75/D75</f>
        <v>0.9180845644421805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</row>
    <row r="76" spans="1:249" s="9" customFormat="1" ht="16.5">
      <c r="A76" s="124" t="s">
        <v>52</v>
      </c>
      <c r="B76" s="125"/>
      <c r="C76" s="17">
        <f>C77+C78+C79+C80+C81+C82+C83+C84+C85</f>
        <v>45371.9</v>
      </c>
      <c r="D76" s="17">
        <f>D77+D78+D79+D80+D81+D82+D83+D84+D85</f>
        <v>48891.700000000004</v>
      </c>
      <c r="E76" s="17">
        <f>E77+E78+E79+E80+E81+E82+E83+E84+E85</f>
        <v>36891.299999999996</v>
      </c>
      <c r="F76" s="17">
        <f>F77+F78+F79+F80+F81+F82+F83+F84+F85</f>
        <v>0</v>
      </c>
      <c r="G76" s="42">
        <f>E76/C76</f>
        <v>0.8130869547010373</v>
      </c>
      <c r="H76" s="42" t="e">
        <f>E76/#REF!</f>
        <v>#REF!</v>
      </c>
      <c r="I76" s="42" t="e">
        <f>E76/#REF!</f>
        <v>#REF!</v>
      </c>
      <c r="J76" s="83">
        <f>E76/C76</f>
        <v>0.8130869547010373</v>
      </c>
      <c r="K76" s="52">
        <f>E76/D76</f>
        <v>0.7545513860225763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</row>
    <row r="77" spans="1:249" s="9" customFormat="1" ht="12.75">
      <c r="A77" s="66" t="s">
        <v>42</v>
      </c>
      <c r="B77" s="63"/>
      <c r="C77" s="4">
        <f>C6+C16+C26+C36+C46+C56</f>
        <v>3215.3999999999996</v>
      </c>
      <c r="D77" s="4">
        <f>D6+D16+D26+D36+D46+D56</f>
        <v>3215.3999999999996</v>
      </c>
      <c r="E77" s="4">
        <f>E6+E16+E26+E36+E46+E56</f>
        <v>2725</v>
      </c>
      <c r="F77" s="4">
        <f>F6+F16+F26+F36+F46+F56</f>
        <v>0</v>
      </c>
      <c r="G77" s="30">
        <f>E77/C77</f>
        <v>0.8474839833302233</v>
      </c>
      <c r="H77" s="5" t="e">
        <f>E77/#REF!</f>
        <v>#REF!</v>
      </c>
      <c r="I77" s="5" t="e">
        <f>E77/#REF!</f>
        <v>#REF!</v>
      </c>
      <c r="J77" s="15">
        <f>E77/C77</f>
        <v>0.8474839833302233</v>
      </c>
      <c r="K77" s="16">
        <f>E77/D77</f>
        <v>0.8474839833302233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1577.9</v>
      </c>
      <c r="F78" s="4">
        <f>F7+F17+F27+F37+F47+F57</f>
        <v>0</v>
      </c>
      <c r="G78" s="30">
        <f>E78/C78</f>
        <v>1.0086939845298215</v>
      </c>
      <c r="H78" s="5" t="e">
        <f>E78/#REF!</f>
        <v>#REF!</v>
      </c>
      <c r="I78" s="5" t="e">
        <f>E78/#REF!</f>
        <v>#REF!</v>
      </c>
      <c r="J78" s="15">
        <f>E78/C78</f>
        <v>1.0086939845298215</v>
      </c>
      <c r="K78" s="16">
        <f>E78/D78</f>
        <v>1.0086939845298215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2.75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2486.7</v>
      </c>
      <c r="F79" s="4">
        <f>F8+F18+F28+F38+F48+F58</f>
        <v>0</v>
      </c>
      <c r="G79" s="30">
        <f>E79/C79</f>
        <v>0.9626432331991328</v>
      </c>
      <c r="H79" s="5" t="e">
        <f>E79/#REF!</f>
        <v>#REF!</v>
      </c>
      <c r="I79" s="5" t="e">
        <f>E79/#REF!</f>
        <v>#REF!</v>
      </c>
      <c r="J79" s="15">
        <f>E79/C79</f>
        <v>0.9626432331991328</v>
      </c>
      <c r="K79" s="16">
        <f>E79/D79</f>
        <v>0.9626432331991328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3991.0999999999995</v>
      </c>
      <c r="E80" s="4">
        <f>E9+E19+E29+E39+E49+E59</f>
        <v>2293.5</v>
      </c>
      <c r="F80" s="4">
        <f>F9+F19+F29+F39+F49+F59</f>
        <v>0</v>
      </c>
      <c r="G80" s="30">
        <f>E80/C80</f>
        <v>0.5986531283443398</v>
      </c>
      <c r="H80" s="5" t="e">
        <f>E80/#REF!</f>
        <v>#REF!</v>
      </c>
      <c r="I80" s="5" t="e">
        <f>E80/#REF!</f>
        <v>#REF!</v>
      </c>
      <c r="J80" s="15">
        <f>E80/C80</f>
        <v>0.5986531283443398</v>
      </c>
      <c r="K80" s="16">
        <f>E80/D80</f>
        <v>0.5746536042694997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1230.8000000000002</v>
      </c>
      <c r="F81" s="4">
        <f>F10+F20+F30+F40+F50+F60</f>
        <v>0</v>
      </c>
      <c r="G81" s="30">
        <f>E81/C81</f>
        <v>0.8348368717357392</v>
      </c>
      <c r="H81" s="5" t="e">
        <f>E81/#REF!</f>
        <v>#REF!</v>
      </c>
      <c r="I81" s="5" t="e">
        <f>E81/#REF!</f>
        <v>#REF!</v>
      </c>
      <c r="J81" s="15">
        <f>E81/C81</f>
        <v>0.8348368717357392</v>
      </c>
      <c r="K81" s="16">
        <f>E81/D81</f>
        <v>0.8348368717357392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47</v>
      </c>
      <c r="B82" s="63"/>
      <c r="C82" s="4">
        <f>C11+C21+C31+C41+C51+C61</f>
        <v>3810.3</v>
      </c>
      <c r="D82" s="4">
        <f>D11+D21+D31+D41+D51+D61</f>
        <v>4020.3</v>
      </c>
      <c r="E82" s="4">
        <f>E11+E21+E31+E41+E51+E61</f>
        <v>2932.3999999999996</v>
      </c>
      <c r="F82" s="4">
        <f>F11+F21+F31+F41+F51+F61</f>
        <v>0</v>
      </c>
      <c r="G82" s="30">
        <f>E82/C82</f>
        <v>0.7695981943678974</v>
      </c>
      <c r="H82" s="5" t="e">
        <f>E82/#REF!</f>
        <v>#REF!</v>
      </c>
      <c r="I82" s="5" t="e">
        <f>E82/#REF!</f>
        <v>#REF!</v>
      </c>
      <c r="J82" s="15">
        <f>E82/C82</f>
        <v>0.7695981943678974</v>
      </c>
      <c r="K82" s="16">
        <f>E82/D82</f>
        <v>0.7293983036091832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1595.1</v>
      </c>
      <c r="F83" s="4">
        <f>F12+F22+F32+F42+F52+F62</f>
        <v>0</v>
      </c>
      <c r="G83" s="30">
        <f>E83/C83</f>
        <v>0.8298304026636146</v>
      </c>
      <c r="H83" s="5" t="e">
        <f>E83/#REF!</f>
        <v>#REF!</v>
      </c>
      <c r="I83" s="5" t="e">
        <f>E83/#REF!</f>
        <v>#REF!</v>
      </c>
      <c r="J83" s="15">
        <f>E83/C83</f>
        <v>0.8298304026636146</v>
      </c>
      <c r="K83" s="16">
        <f>E83/D83</f>
        <v>0.8298304026636146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>C13+C23+C33+C43+C53+C63</f>
        <v>2830.3</v>
      </c>
      <c r="D84" s="4">
        <f>D13+D23+D33+D43+D53+D63</f>
        <v>2940.3</v>
      </c>
      <c r="E84" s="4">
        <f>E13+E23+E33+E43+E53+E63</f>
        <v>2042.1000000000001</v>
      </c>
      <c r="F84" s="4">
        <f>F13+F23+F33+F43+F53+F63</f>
        <v>0</v>
      </c>
      <c r="G84" s="30">
        <f>E84/C84</f>
        <v>0.7215136204642617</v>
      </c>
      <c r="H84" s="5" t="e">
        <f>E84/#REF!</f>
        <v>#REF!</v>
      </c>
      <c r="I84" s="5" t="e">
        <f>E84/#REF!</f>
        <v>#REF!</v>
      </c>
      <c r="J84" s="15">
        <f>E84/C84</f>
        <v>0.7215136204642617</v>
      </c>
      <c r="K84" s="16">
        <f>E84/D84</f>
        <v>0.69452096724824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2.75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27180.600000000006</v>
      </c>
      <c r="E85" s="4">
        <f>E14+E24+E34+E44+E54+E64+E70+E72+E74+E67</f>
        <v>20007.8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0.8287960630965004</v>
      </c>
      <c r="K85" s="16">
        <f>E85/D85</f>
        <v>0.7361058990603591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11" ht="63">
      <c r="A86" s="19" t="s">
        <v>121</v>
      </c>
      <c r="B86" s="1" t="s">
        <v>53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29933.5</v>
      </c>
      <c r="F86" s="4">
        <f>F87+F88+F89+F90+F91+F92+F93+F94+F95</f>
        <v>0</v>
      </c>
      <c r="G86" s="5">
        <f>E86/C86</f>
        <v>1</v>
      </c>
      <c r="H86" s="16" t="e">
        <f>E86/#REF!</f>
        <v>#REF!</v>
      </c>
      <c r="I86" s="16" t="e">
        <f>E86/#REF!</f>
        <v>#REF!</v>
      </c>
      <c r="J86" s="15">
        <f>E86/C86</f>
        <v>1</v>
      </c>
      <c r="K86" s="16">
        <f>E86/D86</f>
        <v>1</v>
      </c>
    </row>
    <row r="87" spans="1:11" ht="12.75">
      <c r="A87" s="66" t="s">
        <v>42</v>
      </c>
      <c r="B87" s="63"/>
      <c r="C87" s="6">
        <v>4139.4</v>
      </c>
      <c r="D87" s="6">
        <v>4139.4</v>
      </c>
      <c r="E87" s="6">
        <v>4139.4</v>
      </c>
      <c r="F87" s="6"/>
      <c r="G87" s="69"/>
      <c r="H87" s="70"/>
      <c r="I87" s="70"/>
      <c r="J87" s="70">
        <f>E87/C87</f>
        <v>1</v>
      </c>
      <c r="K87" s="70">
        <f>E87/D87</f>
        <v>1</v>
      </c>
    </row>
    <row r="88" spans="1:11" ht="12.75">
      <c r="A88" s="66" t="s">
        <v>43</v>
      </c>
      <c r="B88" s="63"/>
      <c r="C88" s="6">
        <v>2994.4</v>
      </c>
      <c r="D88" s="6">
        <v>2994.4</v>
      </c>
      <c r="E88" s="6">
        <v>2994.4</v>
      </c>
      <c r="F88" s="6"/>
      <c r="G88" s="69"/>
      <c r="H88" s="70"/>
      <c r="I88" s="70"/>
      <c r="J88" s="70">
        <f>E88/C88</f>
        <v>1</v>
      </c>
      <c r="K88" s="70">
        <f>E88/D88</f>
        <v>1</v>
      </c>
    </row>
    <row r="89" spans="1:11" ht="12.75">
      <c r="A89" s="66" t="s">
        <v>44</v>
      </c>
      <c r="B89" s="63"/>
      <c r="C89" s="6">
        <v>4433.8</v>
      </c>
      <c r="D89" s="6">
        <v>4433.8</v>
      </c>
      <c r="E89" s="6">
        <v>4433.8</v>
      </c>
      <c r="F89" s="6"/>
      <c r="G89" s="69"/>
      <c r="H89" s="70"/>
      <c r="I89" s="70"/>
      <c r="J89" s="70">
        <f>E89/C89</f>
        <v>1</v>
      </c>
      <c r="K89" s="70">
        <f>E89/D89</f>
        <v>1</v>
      </c>
    </row>
    <row r="90" spans="1:11" ht="12.75">
      <c r="A90" s="66" t="s">
        <v>45</v>
      </c>
      <c r="B90" s="63"/>
      <c r="C90" s="6">
        <v>2387.9</v>
      </c>
      <c r="D90" s="6">
        <v>2387.9</v>
      </c>
      <c r="E90" s="6">
        <v>2387.9</v>
      </c>
      <c r="F90" s="6"/>
      <c r="G90" s="69"/>
      <c r="H90" s="70"/>
      <c r="I90" s="70"/>
      <c r="J90" s="70">
        <f>E90/C90</f>
        <v>1</v>
      </c>
      <c r="K90" s="70">
        <f>E90/D90</f>
        <v>1</v>
      </c>
    </row>
    <row r="91" spans="1:11" ht="12.75">
      <c r="A91" s="66" t="s">
        <v>46</v>
      </c>
      <c r="B91" s="63"/>
      <c r="C91" s="6">
        <v>3354</v>
      </c>
      <c r="D91" s="6">
        <v>3354</v>
      </c>
      <c r="E91" s="6">
        <v>3354</v>
      </c>
      <c r="F91" s="6"/>
      <c r="G91" s="69"/>
      <c r="H91" s="70"/>
      <c r="I91" s="70"/>
      <c r="J91" s="70">
        <f>E91/C91</f>
        <v>1</v>
      </c>
      <c r="K91" s="70">
        <f>E91/D91</f>
        <v>1</v>
      </c>
    </row>
    <row r="92" spans="1:11" ht="12.75" customHeight="1" hidden="1">
      <c r="A92" s="66" t="s">
        <v>47</v>
      </c>
      <c r="B92" s="63"/>
      <c r="C92" s="6">
        <v>3544.5</v>
      </c>
      <c r="D92" s="6">
        <v>3544.5</v>
      </c>
      <c r="E92" s="6">
        <v>3544.5</v>
      </c>
      <c r="F92" s="6"/>
      <c r="G92" s="69"/>
      <c r="H92" s="70"/>
      <c r="I92" s="70"/>
      <c r="J92" s="70">
        <f>E92/C92</f>
        <v>1</v>
      </c>
      <c r="K92" s="70">
        <f>E92/D92</f>
        <v>1</v>
      </c>
    </row>
    <row r="93" spans="1:11" ht="12.75">
      <c r="A93" s="66" t="s">
        <v>48</v>
      </c>
      <c r="B93" s="63"/>
      <c r="C93" s="6">
        <v>3542.4</v>
      </c>
      <c r="D93" s="6">
        <v>3542.4</v>
      </c>
      <c r="E93" s="6">
        <v>3542.4</v>
      </c>
      <c r="F93" s="6"/>
      <c r="G93" s="69"/>
      <c r="H93" s="70"/>
      <c r="I93" s="70"/>
      <c r="J93" s="70">
        <f>E93/C93</f>
        <v>1</v>
      </c>
      <c r="K93" s="70">
        <f>E93/D93</f>
        <v>1</v>
      </c>
    </row>
    <row r="94" spans="1:11" ht="12.75">
      <c r="A94" s="66" t="s">
        <v>49</v>
      </c>
      <c r="B94" s="63"/>
      <c r="C94" s="6">
        <v>4017.8</v>
      </c>
      <c r="D94" s="6">
        <v>4017.8</v>
      </c>
      <c r="E94" s="6">
        <v>4017.8</v>
      </c>
      <c r="F94" s="6"/>
      <c r="G94" s="69"/>
      <c r="H94" s="70"/>
      <c r="I94" s="70"/>
      <c r="J94" s="70">
        <f>E94/C94</f>
        <v>1</v>
      </c>
      <c r="K94" s="70">
        <f>E94/D94</f>
        <v>1</v>
      </c>
    </row>
    <row r="95" spans="1:11" ht="12.75">
      <c r="A95" s="80" t="s">
        <v>50</v>
      </c>
      <c r="B95" s="63"/>
      <c r="C95" s="6">
        <v>1519.3</v>
      </c>
      <c r="D95" s="6">
        <v>1519.3</v>
      </c>
      <c r="E95" s="6">
        <v>1519.3</v>
      </c>
      <c r="F95" s="68"/>
      <c r="G95" s="69"/>
      <c r="H95" s="70"/>
      <c r="I95" s="70"/>
      <c r="J95" s="70">
        <f>E95/C95</f>
        <v>1</v>
      </c>
      <c r="K95" s="70">
        <f>E95/D95</f>
        <v>1</v>
      </c>
    </row>
    <row r="96" spans="1:11" ht="110.25">
      <c r="A96" s="19" t="s">
        <v>122</v>
      </c>
      <c r="B96" s="1" t="s">
        <v>54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1166.6000000000001</v>
      </c>
      <c r="F96" s="4">
        <f>F97+F98+F99+F100+F101+F102+F103+F104+F105</f>
        <v>0</v>
      </c>
      <c r="G96" s="5">
        <f>E96/C96</f>
        <v>1</v>
      </c>
      <c r="H96" s="5" t="e">
        <f>E96/#REF!</f>
        <v>#REF!</v>
      </c>
      <c r="I96" s="5" t="e">
        <f>E96/#REF!</f>
        <v>#REF!</v>
      </c>
      <c r="J96" s="15">
        <f>E96/C96</f>
        <v>1</v>
      </c>
      <c r="K96" s="16">
        <f>E96/D96</f>
        <v>1</v>
      </c>
    </row>
    <row r="97" spans="1:11" ht="12.75">
      <c r="A97" s="66" t="s">
        <v>42</v>
      </c>
      <c r="B97" s="63"/>
      <c r="C97" s="6">
        <v>89.7</v>
      </c>
      <c r="D97" s="6">
        <v>89.7</v>
      </c>
      <c r="E97" s="6">
        <v>89.7</v>
      </c>
      <c r="F97" s="68"/>
      <c r="G97" s="69">
        <f>E97/C97</f>
        <v>1</v>
      </c>
      <c r="H97" s="69" t="e">
        <f>E97/#REF!</f>
        <v>#REF!</v>
      </c>
      <c r="I97" s="69" t="e">
        <f>E97/#REF!</f>
        <v>#REF!</v>
      </c>
      <c r="J97" s="70">
        <f>E97/C97</f>
        <v>1</v>
      </c>
      <c r="K97" s="70">
        <f>E97/D97</f>
        <v>1</v>
      </c>
    </row>
    <row r="98" spans="1:11" ht="12.75">
      <c r="A98" s="66" t="s">
        <v>43</v>
      </c>
      <c r="B98" s="63"/>
      <c r="C98" s="6">
        <v>89.7</v>
      </c>
      <c r="D98" s="6">
        <v>89.7</v>
      </c>
      <c r="E98" s="6">
        <v>89.7</v>
      </c>
      <c r="F98" s="68"/>
      <c r="G98" s="69">
        <f>E98/C98</f>
        <v>1</v>
      </c>
      <c r="H98" s="69" t="e">
        <f>E98/#REF!</f>
        <v>#REF!</v>
      </c>
      <c r="I98" s="69" t="e">
        <f>E98/#REF!</f>
        <v>#REF!</v>
      </c>
      <c r="J98" s="70">
        <f>E98/C98</f>
        <v>1</v>
      </c>
      <c r="K98" s="70">
        <f>E98/D98</f>
        <v>1</v>
      </c>
    </row>
    <row r="99" spans="1:11" ht="12.75">
      <c r="A99" s="66" t="s">
        <v>44</v>
      </c>
      <c r="B99" s="63"/>
      <c r="C99" s="6">
        <v>89.7</v>
      </c>
      <c r="D99" s="6">
        <v>89.7</v>
      </c>
      <c r="E99" s="6">
        <v>89.7</v>
      </c>
      <c r="F99" s="68"/>
      <c r="G99" s="69">
        <f>E99/C99</f>
        <v>1</v>
      </c>
      <c r="H99" s="69" t="e">
        <f>E99/#REF!</f>
        <v>#REF!</v>
      </c>
      <c r="I99" s="69" t="e">
        <f>E99/#REF!</f>
        <v>#REF!</v>
      </c>
      <c r="J99" s="70">
        <f>E99/C99</f>
        <v>1</v>
      </c>
      <c r="K99" s="70">
        <f>E99/D99</f>
        <v>1</v>
      </c>
    </row>
    <row r="100" spans="1:11" ht="12.75">
      <c r="A100" s="66" t="s">
        <v>45</v>
      </c>
      <c r="B100" s="63"/>
      <c r="C100" s="6">
        <v>89.7</v>
      </c>
      <c r="D100" s="6">
        <v>89.7</v>
      </c>
      <c r="E100" s="6">
        <v>89.7</v>
      </c>
      <c r="F100" s="68"/>
      <c r="G100" s="69">
        <f>E100/C100</f>
        <v>1</v>
      </c>
      <c r="H100" s="69" t="e">
        <f>E100/#REF!</f>
        <v>#REF!</v>
      </c>
      <c r="I100" s="69" t="e">
        <f>E100/#REF!</f>
        <v>#REF!</v>
      </c>
      <c r="J100" s="70">
        <f>E100/C100</f>
        <v>1</v>
      </c>
      <c r="K100" s="70">
        <f>E100/D100</f>
        <v>1</v>
      </c>
    </row>
    <row r="101" spans="1:11" ht="12.75">
      <c r="A101" s="66" t="s">
        <v>46</v>
      </c>
      <c r="B101" s="63"/>
      <c r="C101" s="6">
        <v>89.7</v>
      </c>
      <c r="D101" s="6">
        <v>89.7</v>
      </c>
      <c r="E101" s="6">
        <v>89.7</v>
      </c>
      <c r="F101" s="68"/>
      <c r="G101" s="69">
        <f>E101/C101</f>
        <v>1</v>
      </c>
      <c r="H101" s="69" t="e">
        <f>E101/#REF!</f>
        <v>#REF!</v>
      </c>
      <c r="I101" s="69" t="e">
        <f>E101/#REF!</f>
        <v>#REF!</v>
      </c>
      <c r="J101" s="70">
        <f>E101/C101</f>
        <v>1</v>
      </c>
      <c r="K101" s="70">
        <f>E101/D101</f>
        <v>1</v>
      </c>
    </row>
    <row r="102" spans="1:11" ht="12.75">
      <c r="A102" s="66" t="s">
        <v>47</v>
      </c>
      <c r="B102" s="63"/>
      <c r="C102" s="6">
        <v>89.7</v>
      </c>
      <c r="D102" s="6">
        <v>89.7</v>
      </c>
      <c r="E102" s="6">
        <v>89.7</v>
      </c>
      <c r="F102" s="68"/>
      <c r="G102" s="69">
        <f>E102/C102</f>
        <v>1</v>
      </c>
      <c r="H102" s="69" t="e">
        <f>E102/#REF!</f>
        <v>#REF!</v>
      </c>
      <c r="I102" s="69" t="e">
        <f>E102/#REF!</f>
        <v>#REF!</v>
      </c>
      <c r="J102" s="70">
        <f>E102/C102</f>
        <v>1</v>
      </c>
      <c r="K102" s="70">
        <f>E102/D102</f>
        <v>1</v>
      </c>
    </row>
    <row r="103" spans="1:11" ht="12.75">
      <c r="A103" s="66" t="s">
        <v>48</v>
      </c>
      <c r="B103" s="63"/>
      <c r="C103" s="6">
        <v>89.7</v>
      </c>
      <c r="D103" s="6">
        <v>89.7</v>
      </c>
      <c r="E103" s="6">
        <v>89.7</v>
      </c>
      <c r="F103" s="68"/>
      <c r="G103" s="69">
        <f>E103/C103</f>
        <v>1</v>
      </c>
      <c r="H103" s="69" t="e">
        <f>E103/#REF!</f>
        <v>#REF!</v>
      </c>
      <c r="I103" s="69" t="e">
        <f>E103/#REF!</f>
        <v>#REF!</v>
      </c>
      <c r="J103" s="70">
        <f>E103/C103</f>
        <v>1</v>
      </c>
      <c r="K103" s="70">
        <f>E103/D103</f>
        <v>1</v>
      </c>
    </row>
    <row r="104" spans="1:249" ht="12.75">
      <c r="A104" s="66" t="s">
        <v>49</v>
      </c>
      <c r="B104" s="63"/>
      <c r="C104" s="6">
        <v>89.7</v>
      </c>
      <c r="D104" s="6">
        <v>89.7</v>
      </c>
      <c r="E104" s="6">
        <v>89.7</v>
      </c>
      <c r="F104" s="68"/>
      <c r="G104" s="69">
        <f>E104/C104</f>
        <v>1</v>
      </c>
      <c r="H104" s="69" t="e">
        <f>E104/#REF!</f>
        <v>#REF!</v>
      </c>
      <c r="I104" s="69" t="e">
        <f>E104/#REF!</f>
        <v>#REF!</v>
      </c>
      <c r="J104" s="70">
        <f>E104/C104</f>
        <v>1</v>
      </c>
      <c r="K104" s="70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6" t="s">
        <v>50</v>
      </c>
      <c r="B105" s="63"/>
      <c r="C105" s="29">
        <v>449</v>
      </c>
      <c r="D105" s="29">
        <v>449</v>
      </c>
      <c r="E105" s="29">
        <v>449</v>
      </c>
      <c r="F105" s="68"/>
      <c r="G105" s="69">
        <f>E105/C105</f>
        <v>1</v>
      </c>
      <c r="H105" s="5" t="e">
        <f>E105/#REF!</f>
        <v>#REF!</v>
      </c>
      <c r="I105" s="5" t="e">
        <f>E105/#REF!</f>
        <v>#REF!</v>
      </c>
      <c r="J105" s="70">
        <f>E105/C105</f>
        <v>1</v>
      </c>
      <c r="K105" s="70">
        <f>E105/D105</f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123</v>
      </c>
      <c r="B106" s="27" t="s">
        <v>80</v>
      </c>
      <c r="C106" s="4">
        <f>C107+C108+C109+C110+C111+C112+C113+C114+C115</f>
        <v>1340.2</v>
      </c>
      <c r="D106" s="4">
        <f>D107+D108+D109+D110+D111+D112+D113+D114+D115</f>
        <v>14133.1</v>
      </c>
      <c r="E106" s="12">
        <f>E107+E108+E109+E110+E111+E112+E113+E114+E115</f>
        <v>11880.8</v>
      </c>
      <c r="F106" s="12">
        <f>F107+F108+F109+F110+F111+F112+F113+F114+F115</f>
        <v>0</v>
      </c>
      <c r="G106" s="5">
        <f>E106/C106</f>
        <v>8.864945530517833</v>
      </c>
      <c r="H106" s="16"/>
      <c r="I106" s="16"/>
      <c r="J106" s="15" t="s">
        <v>14</v>
      </c>
      <c r="K106" s="16">
        <f>E106/D106</f>
        <v>0.8406365199425462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6" t="s">
        <v>42</v>
      </c>
      <c r="B107" s="72"/>
      <c r="C107" s="72"/>
      <c r="D107" s="73">
        <v>585</v>
      </c>
      <c r="E107" s="71">
        <v>26.7</v>
      </c>
      <c r="F107" s="71"/>
      <c r="G107" s="69"/>
      <c r="H107" s="5"/>
      <c r="I107" s="5"/>
      <c r="J107" s="70"/>
      <c r="K107" s="70">
        <f>E107/D107</f>
        <v>0.04564102564102564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>
        <v>117.5</v>
      </c>
      <c r="E108" s="71"/>
      <c r="F108" s="71"/>
      <c r="G108" s="69"/>
      <c r="H108" s="5"/>
      <c r="I108" s="5"/>
      <c r="J108" s="70"/>
      <c r="K108" s="70">
        <f>E108/D108</f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>
        <v>23.3</v>
      </c>
      <c r="E109" s="71">
        <v>23.3</v>
      </c>
      <c r="F109" s="71"/>
      <c r="G109" s="69"/>
      <c r="H109" s="5"/>
      <c r="I109" s="5"/>
      <c r="J109" s="70"/>
      <c r="K109" s="70">
        <f>E109/D109</f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>
        <v>202.6</v>
      </c>
      <c r="E110" s="71">
        <v>198.6</v>
      </c>
      <c r="F110" s="71"/>
      <c r="G110" s="69"/>
      <c r="H110" s="5"/>
      <c r="I110" s="5"/>
      <c r="J110" s="70"/>
      <c r="K110" s="70">
        <f>E110/D110</f>
        <v>0.9802566633761106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46</v>
      </c>
      <c r="B111" s="72"/>
      <c r="C111" s="72">
        <v>392.6</v>
      </c>
      <c r="D111" s="73">
        <v>1285.2</v>
      </c>
      <c r="E111" s="71">
        <v>555.6</v>
      </c>
      <c r="F111" s="71"/>
      <c r="G111" s="69"/>
      <c r="H111" s="30"/>
      <c r="I111" s="30"/>
      <c r="J111" s="70">
        <f>E111/C111</f>
        <v>1.4151808456444217</v>
      </c>
      <c r="K111" s="70">
        <f>E111/D111</f>
        <v>0.4323062558356676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1793</v>
      </c>
      <c r="E112" s="71">
        <v>1224.1</v>
      </c>
      <c r="F112" s="71"/>
      <c r="G112" s="69"/>
      <c r="H112" s="5"/>
      <c r="I112" s="5"/>
      <c r="J112" s="70">
        <f>E112/C112</f>
        <v>1.8308405623691293</v>
      </c>
      <c r="K112" s="70">
        <f>E112/D112</f>
        <v>0.6827105409927495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855</v>
      </c>
      <c r="E114" s="71">
        <v>823.9</v>
      </c>
      <c r="F114" s="71"/>
      <c r="G114" s="69"/>
      <c r="H114" s="5"/>
      <c r="I114" s="5"/>
      <c r="J114" s="70" t="s">
        <v>14</v>
      </c>
      <c r="K114" s="70">
        <f>E114/D114</f>
        <v>0.963625730994152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50</v>
      </c>
      <c r="B115" s="72"/>
      <c r="C115" s="72"/>
      <c r="D115" s="73">
        <v>9271.5</v>
      </c>
      <c r="E115" s="71">
        <v>9028.6</v>
      </c>
      <c r="F115" s="68"/>
      <c r="G115" s="69"/>
      <c r="H115" s="5"/>
      <c r="I115" s="5"/>
      <c r="J115" s="70"/>
      <c r="K115" s="70">
        <f>E115/D115</f>
        <v>0.9738014345035862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26.25">
      <c r="A116" s="19" t="s">
        <v>124</v>
      </c>
      <c r="B116" s="27" t="s">
        <v>125</v>
      </c>
      <c r="C116" s="98">
        <f>C117+C118+C119+C120+C121+C122+C123+C124+C125</f>
        <v>0</v>
      </c>
      <c r="D116" s="98">
        <f aca="true" t="shared" si="0" ref="D116:I116">D117+D118+D119+D120+D121+D122+D123+D124+D125</f>
        <v>1193.3000000000002</v>
      </c>
      <c r="E116" s="98">
        <f t="shared" si="0"/>
        <v>833.3000000000001</v>
      </c>
      <c r="F116" s="98">
        <f t="shared" si="0"/>
        <v>0</v>
      </c>
      <c r="G116" s="98">
        <f t="shared" si="0"/>
        <v>0</v>
      </c>
      <c r="H116" s="98">
        <f t="shared" si="0"/>
        <v>0</v>
      </c>
      <c r="I116" s="98">
        <f t="shared" si="0"/>
        <v>0</v>
      </c>
      <c r="J116" s="15"/>
      <c r="K116" s="15">
        <f>E116/D116</f>
        <v>0.698315595407693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6" t="s">
        <v>42</v>
      </c>
      <c r="B117" s="72"/>
      <c r="C117" s="72"/>
      <c r="D117" s="73">
        <v>196.5</v>
      </c>
      <c r="E117" s="71">
        <v>132.4</v>
      </c>
      <c r="F117" s="68"/>
      <c r="G117" s="69"/>
      <c r="H117" s="5"/>
      <c r="I117" s="5"/>
      <c r="J117" s="70"/>
      <c r="K117" s="70">
        <f>E117/D117</f>
        <v>0.6737913486005089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6" t="s">
        <v>43</v>
      </c>
      <c r="B118" s="72"/>
      <c r="C118" s="72"/>
      <c r="D118" s="73">
        <v>34.9</v>
      </c>
      <c r="E118" s="71">
        <v>34.9</v>
      </c>
      <c r="F118" s="68"/>
      <c r="G118" s="69"/>
      <c r="H118" s="5"/>
      <c r="I118" s="5"/>
      <c r="J118" s="70"/>
      <c r="K118" s="70">
        <f>E118/D118</f>
        <v>1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6" t="s">
        <v>44</v>
      </c>
      <c r="B119" s="72"/>
      <c r="C119" s="72"/>
      <c r="D119" s="73"/>
      <c r="E119" s="71"/>
      <c r="F119" s="68"/>
      <c r="G119" s="69"/>
      <c r="H119" s="5"/>
      <c r="I119" s="5"/>
      <c r="J119" s="70"/>
      <c r="K119" s="7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6" t="s">
        <v>45</v>
      </c>
      <c r="B120" s="72"/>
      <c r="C120" s="72"/>
      <c r="D120" s="73">
        <v>118.7</v>
      </c>
      <c r="E120" s="71">
        <v>116.3</v>
      </c>
      <c r="F120" s="68"/>
      <c r="G120" s="69"/>
      <c r="H120" s="5"/>
      <c r="I120" s="5"/>
      <c r="J120" s="70"/>
      <c r="K120" s="70">
        <f>E120/D120</f>
        <v>0.9797809604043808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6" t="s">
        <v>46</v>
      </c>
      <c r="B121" s="72"/>
      <c r="C121" s="72"/>
      <c r="D121" s="73">
        <v>45</v>
      </c>
      <c r="E121" s="71">
        <v>45</v>
      </c>
      <c r="F121" s="68"/>
      <c r="G121" s="69"/>
      <c r="H121" s="5"/>
      <c r="I121" s="5"/>
      <c r="J121" s="70"/>
      <c r="K121" s="70">
        <f>E121/D121</f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6" t="s">
        <v>47</v>
      </c>
      <c r="B122" s="72"/>
      <c r="C122" s="72"/>
      <c r="D122" s="73">
        <v>321.6</v>
      </c>
      <c r="E122" s="71">
        <v>321.6</v>
      </c>
      <c r="F122" s="68"/>
      <c r="G122" s="69"/>
      <c r="H122" s="5"/>
      <c r="I122" s="5"/>
      <c r="J122" s="70"/>
      <c r="K122" s="70">
        <f>E122/D122</f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6" t="s">
        <v>48</v>
      </c>
      <c r="B123" s="72"/>
      <c r="C123" s="72"/>
      <c r="D123" s="73"/>
      <c r="E123" s="71"/>
      <c r="F123" s="68"/>
      <c r="G123" s="69"/>
      <c r="H123" s="5"/>
      <c r="I123" s="5"/>
      <c r="J123" s="70"/>
      <c r="K123" s="7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49</v>
      </c>
      <c r="B124" s="72"/>
      <c r="C124" s="72"/>
      <c r="D124" s="73"/>
      <c r="E124" s="71"/>
      <c r="F124" s="68"/>
      <c r="G124" s="69"/>
      <c r="H124" s="5"/>
      <c r="I124" s="5"/>
      <c r="J124" s="70"/>
      <c r="K124" s="7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6" t="s">
        <v>50</v>
      </c>
      <c r="B125" s="72"/>
      <c r="C125" s="72"/>
      <c r="D125" s="73">
        <v>476.6</v>
      </c>
      <c r="E125" s="71">
        <v>183.1</v>
      </c>
      <c r="F125" s="68"/>
      <c r="G125" s="69"/>
      <c r="H125" s="5"/>
      <c r="I125" s="5"/>
      <c r="J125" s="70"/>
      <c r="K125" s="70">
        <f>E125/D125</f>
        <v>0.38417960553923625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120" t="s">
        <v>55</v>
      </c>
      <c r="B126" s="121"/>
      <c r="C126" s="12">
        <f>C127+C128+C129+C130+C131+C132+C133+C134+C135</f>
        <v>32440.299999999996</v>
      </c>
      <c r="D126" s="12">
        <f>D127+D128+D129+D130+D131+D132+D133+D134+D135</f>
        <v>46426.49999999999</v>
      </c>
      <c r="E126" s="12">
        <f>E127+E128+E129+E130+E131+E132+E133+E134+E135</f>
        <v>43814.2</v>
      </c>
      <c r="F126" s="12">
        <f>F127+F128+F129+F130+F131+F132+F133+F134+F135</f>
        <v>0</v>
      </c>
      <c r="G126" s="30">
        <f>E126/C126</f>
        <v>1.3506101978095149</v>
      </c>
      <c r="H126" s="5" t="e">
        <f>E126/#REF!</f>
        <v>#REF!</v>
      </c>
      <c r="I126" s="5" t="e">
        <f>E126/#REF!</f>
        <v>#REF!</v>
      </c>
      <c r="J126" s="15">
        <f>E126/C126</f>
        <v>1.3506101978095149</v>
      </c>
      <c r="K126" s="16">
        <f>E126/D126</f>
        <v>0.9437325665298915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20" t="s">
        <v>42</v>
      </c>
      <c r="B127" s="21"/>
      <c r="C127" s="4">
        <f>C97+C87+C107+C117</f>
        <v>4229.099999999999</v>
      </c>
      <c r="D127" s="4">
        <f>D97+D87+D107+D117</f>
        <v>5010.599999999999</v>
      </c>
      <c r="E127" s="4">
        <f>E97+E87+E107+E117</f>
        <v>4388.199999999999</v>
      </c>
      <c r="F127" s="4">
        <f>F97+F87+F107+F117</f>
        <v>0</v>
      </c>
      <c r="G127" s="4">
        <f>G97+G87+G107+G117</f>
        <v>1</v>
      </c>
      <c r="H127" s="4" t="e">
        <f>H97+H87+H107+H117</f>
        <v>#REF!</v>
      </c>
      <c r="I127" s="4" t="e">
        <f>I97+I87+I107+I117</f>
        <v>#REF!</v>
      </c>
      <c r="J127" s="15">
        <f>E127/C127</f>
        <v>1.037620297462817</v>
      </c>
      <c r="K127" s="16">
        <f>E127/D127</f>
        <v>0.8757833393206401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43</v>
      </c>
      <c r="B128" s="11"/>
      <c r="C128" s="4">
        <f>C98+C88+C108+C118</f>
        <v>3084.1</v>
      </c>
      <c r="D128" s="4">
        <f>D98+D88+D108+D118</f>
        <v>3236.5</v>
      </c>
      <c r="E128" s="4">
        <f>E98+E88+E108+E118</f>
        <v>3119</v>
      </c>
      <c r="F128" s="4">
        <f>F98+F88+F108+F118</f>
        <v>0</v>
      </c>
      <c r="G128" s="4">
        <f>G98+G88+G108+G118</f>
        <v>1</v>
      </c>
      <c r="H128" s="4" t="e">
        <f>H98+H88+H108+H118</f>
        <v>#REF!</v>
      </c>
      <c r="I128" s="4" t="e">
        <f>I98+I88+I108+I118</f>
        <v>#REF!</v>
      </c>
      <c r="J128" s="15">
        <f>E128/C128</f>
        <v>1.0113161051846569</v>
      </c>
      <c r="K128" s="16">
        <f>E128/D128</f>
        <v>0.9636953499150317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44</v>
      </c>
      <c r="B129" s="11"/>
      <c r="C129" s="4">
        <f>C99+C89+C109+C119</f>
        <v>4523.5</v>
      </c>
      <c r="D129" s="4">
        <f>D99+D89+D109+D119</f>
        <v>4546.8</v>
      </c>
      <c r="E129" s="4">
        <f>E99+E89+E109+E119</f>
        <v>4546.8</v>
      </c>
      <c r="F129" s="4">
        <f>F99+F89+F109+F119</f>
        <v>0</v>
      </c>
      <c r="G129" s="4">
        <f>G99+G89+G109+G119</f>
        <v>1</v>
      </c>
      <c r="H129" s="4" t="e">
        <f>H99+H89+H109+H119</f>
        <v>#REF!</v>
      </c>
      <c r="I129" s="4" t="e">
        <f>I99+I89+I109+I119</f>
        <v>#REF!</v>
      </c>
      <c r="J129" s="15">
        <f>E129/C129</f>
        <v>1.0051508787443353</v>
      </c>
      <c r="K129" s="16">
        <f>E129/D129</f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45</v>
      </c>
      <c r="B130" s="21"/>
      <c r="C130" s="4">
        <f>C100+C90+C110+C120</f>
        <v>2477.6</v>
      </c>
      <c r="D130" s="4">
        <f>D100+D90+D110+D120</f>
        <v>2798.8999999999996</v>
      </c>
      <c r="E130" s="4">
        <f>E100+E90+E110+E120</f>
        <v>2792.5</v>
      </c>
      <c r="F130" s="4">
        <f>F100+F90+F110+F120</f>
        <v>0</v>
      </c>
      <c r="G130" s="4">
        <f>G100+G90+G110+G120</f>
        <v>1</v>
      </c>
      <c r="H130" s="4" t="e">
        <f>H100+H90+H110+H120</f>
        <v>#REF!</v>
      </c>
      <c r="I130" s="4" t="e">
        <f>I100+I90+I110+I120</f>
        <v>#REF!</v>
      </c>
      <c r="J130" s="15">
        <f>E130/C130</f>
        <v>1.1270988052954471</v>
      </c>
      <c r="K130" s="16">
        <f>E130/D130</f>
        <v>0.9977133874021938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46</v>
      </c>
      <c r="B131" s="11"/>
      <c r="C131" s="4">
        <f>C101+C91+C111+C121</f>
        <v>3836.2999999999997</v>
      </c>
      <c r="D131" s="4">
        <f>D101+D91+D111+D121</f>
        <v>4773.9</v>
      </c>
      <c r="E131" s="4">
        <f>E101+E91+E111+E121</f>
        <v>4044.2999999999997</v>
      </c>
      <c r="F131" s="4">
        <f>F101+F91+F111+F121</f>
        <v>0</v>
      </c>
      <c r="G131" s="4">
        <f>G101+G91+G111+G121</f>
        <v>1</v>
      </c>
      <c r="H131" s="4" t="e">
        <f>H101+H91+H111+H121</f>
        <v>#REF!</v>
      </c>
      <c r="I131" s="4" t="e">
        <f>I101+I91+I111+I121</f>
        <v>#REF!</v>
      </c>
      <c r="J131" s="15">
        <f>E131/C131</f>
        <v>1.0542189088444596</v>
      </c>
      <c r="K131" s="16">
        <f>E131/D131</f>
        <v>0.8471689813360146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47</v>
      </c>
      <c r="B132" s="11"/>
      <c r="C132" s="4">
        <f>C102+C92+C112+C122</f>
        <v>4302.8</v>
      </c>
      <c r="D132" s="4">
        <f>D102+D92+D112+D122</f>
        <v>5748.8</v>
      </c>
      <c r="E132" s="4">
        <f>E102+E92+E112+E122</f>
        <v>5179.9</v>
      </c>
      <c r="F132" s="4">
        <f>F102+F92+F112+F122</f>
        <v>0</v>
      </c>
      <c r="G132" s="4">
        <f>G102+G92+G112+G122</f>
        <v>1</v>
      </c>
      <c r="H132" s="4" t="e">
        <f>H102+H92+H112+H122</f>
        <v>#REF!</v>
      </c>
      <c r="I132" s="4" t="e">
        <f>I102+I92+I112+I122</f>
        <v>#REF!</v>
      </c>
      <c r="J132" s="15">
        <f>E132/C132</f>
        <v>1.2038440085525703</v>
      </c>
      <c r="K132" s="16">
        <f>E132/D132</f>
        <v>0.9010402170887837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48</v>
      </c>
      <c r="B133" s="11"/>
      <c r="C133" s="4">
        <f>C103+C93+C113+C123</f>
        <v>3632.1</v>
      </c>
      <c r="D133" s="4">
        <f>D103+D93+D113+D123</f>
        <v>3632.1</v>
      </c>
      <c r="E133" s="4">
        <f>E103+E93+E113+E123</f>
        <v>3632.1</v>
      </c>
      <c r="F133" s="4">
        <f>F103+F93+F113+F123</f>
        <v>0</v>
      </c>
      <c r="G133" s="4">
        <f>G103+G93+G113+G123</f>
        <v>1</v>
      </c>
      <c r="H133" s="4" t="e">
        <f>H103+H93+H113+H123</f>
        <v>#REF!</v>
      </c>
      <c r="I133" s="4" t="e">
        <f>I103+I93+I113+I123</f>
        <v>#REF!</v>
      </c>
      <c r="J133" s="15">
        <f>E133/C133</f>
        <v>1</v>
      </c>
      <c r="K133" s="16">
        <f>E133/D133</f>
        <v>1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11" ht="12.75">
      <c r="A134" s="20" t="s">
        <v>49</v>
      </c>
      <c r="B134" s="11"/>
      <c r="C134" s="4">
        <f>C104+C94+C114+C124</f>
        <v>4386.5</v>
      </c>
      <c r="D134" s="4">
        <f>D104+D94+D114+D124</f>
        <v>4962.5</v>
      </c>
      <c r="E134" s="4">
        <f>E104+E94+E114+E124</f>
        <v>4931.4</v>
      </c>
      <c r="F134" s="4">
        <f>F104+F94+F114+F124</f>
        <v>0</v>
      </c>
      <c r="G134" s="4">
        <f>G104+G94+G114+G124</f>
        <v>1</v>
      </c>
      <c r="H134" s="4" t="e">
        <f>H104+H94+H114+H124</f>
        <v>#REF!</v>
      </c>
      <c r="I134" s="4" t="e">
        <f>I104+I94+I114+I124</f>
        <v>#REF!</v>
      </c>
      <c r="J134" s="15">
        <f>E134/C134</f>
        <v>1.124222044910521</v>
      </c>
      <c r="K134" s="16">
        <f>E134/D134</f>
        <v>0.9937329974811082</v>
      </c>
    </row>
    <row r="135" spans="1:11" ht="12.75">
      <c r="A135" s="20" t="s">
        <v>50</v>
      </c>
      <c r="B135" s="11"/>
      <c r="C135" s="4">
        <f>C105+C95+C115+C125</f>
        <v>1968.3</v>
      </c>
      <c r="D135" s="4">
        <f>D105+D95+D115+D125</f>
        <v>11716.4</v>
      </c>
      <c r="E135" s="4">
        <f>E105+E95+E115+E125</f>
        <v>11180</v>
      </c>
      <c r="F135" s="4">
        <f>F105+F95+F115+F125</f>
        <v>0</v>
      </c>
      <c r="G135" s="4">
        <f>G105+G95+G115+G125</f>
        <v>1</v>
      </c>
      <c r="H135" s="4" t="e">
        <f>H105+H95+H115+H125</f>
        <v>#REF!</v>
      </c>
      <c r="I135" s="4" t="e">
        <f>I105+I95+I115+I125</f>
        <v>#REF!</v>
      </c>
      <c r="J135" s="15">
        <f>E135/C135</f>
        <v>5.6800284509475185</v>
      </c>
      <c r="K135" s="16">
        <f>E135/D135</f>
        <v>0.954218019186781</v>
      </c>
    </row>
    <row r="136" spans="1:11" ht="16.5">
      <c r="A136" s="118" t="s">
        <v>35</v>
      </c>
      <c r="B136" s="119"/>
      <c r="C136" s="17">
        <f>C126+C76</f>
        <v>77812.2</v>
      </c>
      <c r="D136" s="17">
        <f>D126+D76</f>
        <v>95318.2</v>
      </c>
      <c r="E136" s="17">
        <f>E126+E76</f>
        <v>80705.5</v>
      </c>
      <c r="F136" s="81">
        <f>F126+F76</f>
        <v>0</v>
      </c>
      <c r="G136" s="18">
        <f>E136/C136</f>
        <v>1.037183115244139</v>
      </c>
      <c r="H136" s="18" t="e">
        <f>E136/#REF!</f>
        <v>#REF!</v>
      </c>
      <c r="I136" s="18" t="e">
        <f>E136/#REF!</f>
        <v>#REF!</v>
      </c>
      <c r="J136" s="83">
        <f>E136/C136</f>
        <v>1.037183115244139</v>
      </c>
      <c r="K136" s="52">
        <f>E136/D136</f>
        <v>0.8466955943356044</v>
      </c>
    </row>
    <row r="137" spans="1:11" ht="15">
      <c r="A137" s="22" t="s">
        <v>42</v>
      </c>
      <c r="B137" s="23"/>
      <c r="C137" s="24">
        <f>C77+C127</f>
        <v>7444.499999999999</v>
      </c>
      <c r="D137" s="24">
        <f>D77+D127</f>
        <v>8226</v>
      </c>
      <c r="E137" s="24">
        <f>E77+E127</f>
        <v>7113.199999999999</v>
      </c>
      <c r="F137" s="82">
        <f>F77+F127</f>
        <v>0</v>
      </c>
      <c r="G137" s="51">
        <f>E137/C137</f>
        <v>0.9554973470347236</v>
      </c>
      <c r="H137" s="51" t="e">
        <f>E137/#REF!</f>
        <v>#REF!</v>
      </c>
      <c r="I137" s="51" t="e">
        <f>E137/#REF!</f>
        <v>#REF!</v>
      </c>
      <c r="J137" s="90">
        <f>E137/C137</f>
        <v>0.9554973470347236</v>
      </c>
      <c r="K137" s="91">
        <f>E137/D137</f>
        <v>0.8647216143933867</v>
      </c>
    </row>
    <row r="138" spans="1:11" ht="15">
      <c r="A138" s="22" t="s">
        <v>43</v>
      </c>
      <c r="B138" s="23"/>
      <c r="C138" s="24">
        <f>C78+C128</f>
        <v>4648.4</v>
      </c>
      <c r="D138" s="24">
        <f>D78+D128</f>
        <v>4800.8</v>
      </c>
      <c r="E138" s="24">
        <f>E78+E128</f>
        <v>4696.9</v>
      </c>
      <c r="F138" s="82">
        <f>F78+F128</f>
        <v>0</v>
      </c>
      <c r="G138" s="51">
        <f>E138/C138</f>
        <v>1.0104336976163841</v>
      </c>
      <c r="H138" s="51" t="e">
        <f>E138/#REF!</f>
        <v>#REF!</v>
      </c>
      <c r="I138" s="51" t="e">
        <f>E138/#REF!</f>
        <v>#REF!</v>
      </c>
      <c r="J138" s="90">
        <f>E138/C138</f>
        <v>1.0104336976163841</v>
      </c>
      <c r="K138" s="91">
        <f>E138/D138</f>
        <v>0.9783577737043825</v>
      </c>
    </row>
    <row r="139" spans="1:11" ht="15">
      <c r="A139" s="22" t="s">
        <v>44</v>
      </c>
      <c r="B139" s="23"/>
      <c r="C139" s="24">
        <f>C79+C129</f>
        <v>7106.7</v>
      </c>
      <c r="D139" s="24">
        <f>D79+D129</f>
        <v>7130</v>
      </c>
      <c r="E139" s="24">
        <f>E79+E129</f>
        <v>7033.5</v>
      </c>
      <c r="F139" s="82">
        <f>F79+F129</f>
        <v>0</v>
      </c>
      <c r="G139" s="51">
        <f>E139/C139</f>
        <v>0.9896998606948373</v>
      </c>
      <c r="H139" s="51" t="e">
        <f>E139/#REF!</f>
        <v>#REF!</v>
      </c>
      <c r="I139" s="51" t="e">
        <f>E139/#REF!</f>
        <v>#REF!</v>
      </c>
      <c r="J139" s="90">
        <f>E139/C139</f>
        <v>0.9896998606948373</v>
      </c>
      <c r="K139" s="91">
        <f>E139/D139</f>
        <v>0.9864656381486676</v>
      </c>
    </row>
    <row r="140" spans="1:11" ht="15">
      <c r="A140" s="22" t="s">
        <v>45</v>
      </c>
      <c r="B140" s="23"/>
      <c r="C140" s="24">
        <f>C80+C130</f>
        <v>6308.699999999999</v>
      </c>
      <c r="D140" s="24">
        <f>D80+D130</f>
        <v>6789.999999999999</v>
      </c>
      <c r="E140" s="24">
        <f>E80+E130</f>
        <v>5086</v>
      </c>
      <c r="F140" s="82">
        <f>F80+F130</f>
        <v>0</v>
      </c>
      <c r="G140" s="51">
        <f>E140/C140</f>
        <v>0.8061882796772712</v>
      </c>
      <c r="H140" s="51" t="e">
        <f>E140/#REF!</f>
        <v>#REF!</v>
      </c>
      <c r="I140" s="51" t="e">
        <f>E140/#REF!</f>
        <v>#REF!</v>
      </c>
      <c r="J140" s="90">
        <f>E140/C140</f>
        <v>0.8061882796772712</v>
      </c>
      <c r="K140" s="91">
        <f>E140/D140</f>
        <v>0.7490427098674522</v>
      </c>
    </row>
    <row r="141" spans="1:11" ht="15">
      <c r="A141" s="22" t="s">
        <v>46</v>
      </c>
      <c r="B141" s="23"/>
      <c r="C141" s="24">
        <f>C81+C131</f>
        <v>5310.599999999999</v>
      </c>
      <c r="D141" s="24">
        <f>D81+D131</f>
        <v>6248.2</v>
      </c>
      <c r="E141" s="24">
        <f>E81+E131</f>
        <v>5275.1</v>
      </c>
      <c r="F141" s="82">
        <f>F81+F131</f>
        <v>0</v>
      </c>
      <c r="G141" s="51">
        <f>E141/C141</f>
        <v>0.9933152562798933</v>
      </c>
      <c r="H141" s="51" t="e">
        <f>E141/#REF!</f>
        <v>#REF!</v>
      </c>
      <c r="I141" s="51" t="e">
        <f>E141/#REF!</f>
        <v>#REF!</v>
      </c>
      <c r="J141" s="90">
        <f>E141/C141</f>
        <v>0.9933152562798933</v>
      </c>
      <c r="K141" s="91">
        <f>E141/D141</f>
        <v>0.8442591466342307</v>
      </c>
    </row>
    <row r="142" spans="1:11" ht="15">
      <c r="A142" s="22" t="s">
        <v>47</v>
      </c>
      <c r="B142" s="23"/>
      <c r="C142" s="24">
        <f>C82+C132</f>
        <v>8113.1</v>
      </c>
      <c r="D142" s="24">
        <f>D82+D132</f>
        <v>9769.1</v>
      </c>
      <c r="E142" s="24">
        <f>E82+E132</f>
        <v>8112.299999999999</v>
      </c>
      <c r="F142" s="82">
        <f>F82+F132</f>
        <v>0</v>
      </c>
      <c r="G142" s="51">
        <f>E142/C142</f>
        <v>0.9999013940417348</v>
      </c>
      <c r="H142" s="51" t="e">
        <f>E142/#REF!</f>
        <v>#REF!</v>
      </c>
      <c r="I142" s="51" t="e">
        <f>E142/#REF!</f>
        <v>#REF!</v>
      </c>
      <c r="J142" s="90">
        <f>E142/C142</f>
        <v>0.9999013940417348</v>
      </c>
      <c r="K142" s="91">
        <f>E142/D142</f>
        <v>0.8304040290303097</v>
      </c>
    </row>
    <row r="143" spans="1:11" ht="15">
      <c r="A143" s="22" t="s">
        <v>48</v>
      </c>
      <c r="B143" s="23"/>
      <c r="C143" s="24">
        <f>C83+C133</f>
        <v>5554.299999999999</v>
      </c>
      <c r="D143" s="24">
        <f>D83+D133</f>
        <v>5554.299999999999</v>
      </c>
      <c r="E143" s="24">
        <f>E83+E133</f>
        <v>5227.2</v>
      </c>
      <c r="F143" s="82">
        <f>F83+F133</f>
        <v>0</v>
      </c>
      <c r="G143" s="51">
        <f>E143/C143</f>
        <v>0.9411086905640675</v>
      </c>
      <c r="H143" s="51" t="e">
        <f>E143/#REF!</f>
        <v>#REF!</v>
      </c>
      <c r="I143" s="51" t="e">
        <f>E143/#REF!</f>
        <v>#REF!</v>
      </c>
      <c r="J143" s="90">
        <f>E143/C143</f>
        <v>0.9411086905640675</v>
      </c>
      <c r="K143" s="91">
        <f>E143/D143</f>
        <v>0.9411086905640675</v>
      </c>
    </row>
    <row r="144" spans="1:11" ht="15">
      <c r="A144" s="22" t="s">
        <v>49</v>
      </c>
      <c r="B144" s="23"/>
      <c r="C144" s="24">
        <f>C84+C134</f>
        <v>7216.8</v>
      </c>
      <c r="D144" s="24">
        <f>D84+D134</f>
        <v>7902.8</v>
      </c>
      <c r="E144" s="24">
        <f>E84+E134</f>
        <v>6973.5</v>
      </c>
      <c r="F144" s="82">
        <f>F84+F134</f>
        <v>0</v>
      </c>
      <c r="G144" s="51">
        <f>E144/C144</f>
        <v>0.9662869970069837</v>
      </c>
      <c r="H144" s="51" t="e">
        <f>E144/#REF!</f>
        <v>#REF!</v>
      </c>
      <c r="I144" s="51" t="e">
        <f>E144/#REF!</f>
        <v>#REF!</v>
      </c>
      <c r="J144" s="90">
        <f>E144/C144</f>
        <v>0.9662869970069837</v>
      </c>
      <c r="K144" s="91">
        <f>E144/D144</f>
        <v>0.8824087665131346</v>
      </c>
    </row>
    <row r="145" spans="1:11" ht="15">
      <c r="A145" s="25" t="s">
        <v>50</v>
      </c>
      <c r="B145" s="23"/>
      <c r="C145" s="24">
        <f>C85+C135</f>
        <v>26109.100000000002</v>
      </c>
      <c r="D145" s="24">
        <f>D85+D135</f>
        <v>38897.00000000001</v>
      </c>
      <c r="E145" s="24">
        <f>E85+E135</f>
        <v>31187.8</v>
      </c>
      <c r="F145" s="24">
        <f>F85+F135</f>
        <v>0</v>
      </c>
      <c r="G145" s="51">
        <f>E145/C145</f>
        <v>1.194518386309754</v>
      </c>
      <c r="H145" s="51" t="e">
        <f>E145/#REF!</f>
        <v>#REF!</v>
      </c>
      <c r="I145" s="51" t="e">
        <f>E145/#REF!</f>
        <v>#REF!</v>
      </c>
      <c r="J145" s="90">
        <f>E145/C145</f>
        <v>1.194518386309754</v>
      </c>
      <c r="K145" s="91">
        <f>E145/D145</f>
        <v>0.8018047664344292</v>
      </c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</sheetData>
  <sheetProtection/>
  <mergeCells count="11">
    <mergeCell ref="A136:B136"/>
    <mergeCell ref="A126:B126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2019-11-12T06:47:24Z</dcterms:modified>
  <cp:category/>
  <cp:version/>
  <cp:contentType/>
  <cp:contentStatus/>
</cp:coreProperties>
</file>